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1835" activeTab="1"/>
  </bookViews>
  <sheets>
    <sheet name="основные показатели" sheetId="20" r:id="rId1"/>
    <sheet name="бюджетные показатели" sheetId="21" r:id="rId2"/>
  </sheets>
  <definedNames>
    <definedName name="_ftn1" localSheetId="0">'основные показатели'!#REF!</definedName>
    <definedName name="_ftn2" localSheetId="0">'основные показатели'!#REF!</definedName>
    <definedName name="_ftn3" localSheetId="0">'основные показатели'!#REF!</definedName>
    <definedName name="_ftnref1" localSheetId="0">'основные показатели'!#REF!</definedName>
    <definedName name="_ftnref2" localSheetId="0">'основные показатели'!#REF!</definedName>
    <definedName name="_ftnref3" localSheetId="0">'основные показатели'!#REF!</definedName>
    <definedName name="_Ref346553369" localSheetId="0">'основные показатели'!#REF!</definedName>
    <definedName name="_xlnm.Print_Titles" localSheetId="0">'основные показатели'!$4:$5</definedName>
    <definedName name="_xlnm.Print_Area" localSheetId="0">'основные показатели'!$A$1:$H$75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1" l="1"/>
  <c r="I29" i="21"/>
  <c r="H29" i="21"/>
  <c r="G29" i="21"/>
  <c r="F29" i="21"/>
  <c r="E29" i="21"/>
  <c r="D29" i="21"/>
  <c r="J26" i="21"/>
  <c r="I26" i="21"/>
  <c r="H26" i="21"/>
  <c r="G26" i="21"/>
  <c r="F26" i="21"/>
  <c r="E26" i="21"/>
  <c r="D26" i="21"/>
  <c r="J21" i="21"/>
  <c r="F21" i="21"/>
  <c r="J19" i="21"/>
  <c r="I19" i="21"/>
  <c r="I21" i="21" s="1"/>
  <c r="H19" i="21"/>
  <c r="H21" i="21" s="1"/>
  <c r="G19" i="21"/>
  <c r="G21" i="21" s="1"/>
  <c r="E19" i="21"/>
  <c r="E21" i="21" s="1"/>
  <c r="D19" i="21"/>
  <c r="D21" i="21" s="1"/>
  <c r="J12" i="21"/>
  <c r="J11" i="21" s="1"/>
  <c r="J7" i="21" s="1"/>
  <c r="J24" i="21" s="1"/>
  <c r="J25" i="21" s="1"/>
  <c r="I12" i="21"/>
  <c r="H12" i="21"/>
  <c r="H11" i="21" s="1"/>
  <c r="H7" i="21" s="1"/>
  <c r="H24" i="21" s="1"/>
  <c r="H25" i="21" s="1"/>
  <c r="G12" i="21"/>
  <c r="F12" i="21"/>
  <c r="F11" i="21" s="1"/>
  <c r="F7" i="21" s="1"/>
  <c r="F24" i="21" s="1"/>
  <c r="F25" i="21" s="1"/>
  <c r="E12" i="21"/>
  <c r="D12" i="21"/>
  <c r="D11" i="21" s="1"/>
  <c r="D7" i="21" s="1"/>
  <c r="D24" i="21" s="1"/>
  <c r="D25" i="21" s="1"/>
  <c r="I11" i="21"/>
  <c r="G11" i="21"/>
  <c r="E11" i="21"/>
  <c r="J8" i="21"/>
  <c r="I8" i="21"/>
  <c r="H8" i="21"/>
  <c r="G8" i="21"/>
  <c r="F8" i="21"/>
  <c r="E8" i="21"/>
  <c r="D8" i="21"/>
  <c r="I7" i="21"/>
  <c r="I24" i="21" s="1"/>
  <c r="I25" i="21" s="1"/>
  <c r="G7" i="21"/>
  <c r="G24" i="21" s="1"/>
  <c r="G25" i="21" s="1"/>
  <c r="E7" i="21"/>
  <c r="E24" i="21" s="1"/>
  <c r="E25" i="21" s="1"/>
  <c r="E66" i="20" l="1"/>
  <c r="D40" i="20" l="1"/>
  <c r="D36" i="20" l="1"/>
  <c r="E16" i="20" l="1"/>
  <c r="F16" i="20"/>
  <c r="G16" i="20"/>
  <c r="H16" i="20"/>
  <c r="D16" i="20"/>
  <c r="E13" i="20"/>
  <c r="F13" i="20"/>
  <c r="G13" i="20"/>
  <c r="H13" i="20"/>
  <c r="D13" i="20"/>
  <c r="E8" i="20" s="1"/>
  <c r="F7" i="20" l="1"/>
  <c r="E36" i="20"/>
  <c r="E31" i="20"/>
  <c r="F31" i="20"/>
  <c r="G31" i="20"/>
  <c r="H31" i="20"/>
  <c r="G7" i="20" l="1"/>
  <c r="F8" i="20"/>
  <c r="H56" i="20"/>
  <c r="G56" i="20"/>
  <c r="F56" i="20"/>
  <c r="E56" i="20"/>
  <c r="H45" i="20"/>
  <c r="G45" i="20"/>
  <c r="F45" i="20"/>
  <c r="E45" i="20"/>
  <c r="H43" i="20"/>
  <c r="G43" i="20"/>
  <c r="F43" i="20"/>
  <c r="E43" i="20"/>
  <c r="H29" i="20"/>
  <c r="G29" i="20"/>
  <c r="F29" i="20"/>
  <c r="E29" i="20"/>
  <c r="H7" i="20" l="1"/>
  <c r="G8" i="20"/>
  <c r="H66" i="20"/>
  <c r="G66" i="20"/>
  <c r="F66" i="20"/>
  <c r="H65" i="20"/>
  <c r="G65" i="20"/>
  <c r="F65" i="20"/>
  <c r="E65" i="20"/>
  <c r="H40" i="20"/>
  <c r="G40" i="20"/>
  <c r="F40" i="20"/>
  <c r="E40" i="20"/>
  <c r="D26" i="20"/>
  <c r="H10" i="20" l="1"/>
  <c r="H8" i="20"/>
  <c r="E9" i="20"/>
  <c r="E26" i="20"/>
  <c r="E27" i="20" s="1"/>
  <c r="F26" i="20"/>
  <c r="F9" i="20" l="1"/>
  <c r="F36" i="20"/>
  <c r="E10" i="20"/>
  <c r="E18" i="20" s="1"/>
  <c r="G36" i="20"/>
  <c r="F27" i="20"/>
  <c r="E17" i="20" l="1"/>
  <c r="E19" i="20" s="1"/>
  <c r="E20" i="20"/>
  <c r="G9" i="20"/>
  <c r="F10" i="20"/>
  <c r="H9" i="20" l="1"/>
  <c r="H36" i="20"/>
  <c r="H18" i="20"/>
  <c r="G10" i="20"/>
  <c r="G17" i="20" s="1"/>
  <c r="F20" i="20"/>
  <c r="F17" i="20"/>
  <c r="F18" i="20"/>
  <c r="H26" i="20"/>
  <c r="G26" i="20"/>
  <c r="G27" i="20" s="1"/>
  <c r="H17" i="20" l="1"/>
  <c r="H19" i="20" s="1"/>
  <c r="G18" i="20"/>
  <c r="G19" i="20" s="1"/>
  <c r="G20" i="20"/>
  <c r="H20" i="20"/>
  <c r="F19" i="20"/>
  <c r="H27" i="20"/>
  <c r="E24" i="20" l="1"/>
  <c r="G24" i="20" l="1"/>
  <c r="F24" i="20"/>
  <c r="H24" i="20"/>
</calcChain>
</file>

<file path=xl/sharedStrings.xml><?xml version="1.0" encoding="utf-8"?>
<sst xmlns="http://schemas.openxmlformats.org/spreadsheetml/2006/main" count="263" uniqueCount="158">
  <si>
    <t>№ п/п</t>
  </si>
  <si>
    <t>Наименование, раздела, показателя</t>
  </si>
  <si>
    <t>Единица измерения</t>
  </si>
  <si>
    <t>Отчет</t>
  </si>
  <si>
    <t>Прогноз</t>
  </si>
  <si>
    <t>I</t>
  </si>
  <si>
    <t>Демографические показатели</t>
  </si>
  <si>
    <t>%</t>
  </si>
  <si>
    <t>Человек</t>
  </si>
  <si>
    <t>Общий коэффициент рождаемости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</si>
  <si>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</si>
  <si>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</si>
  <si>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</si>
  <si>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</si>
  <si>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III</t>
  </si>
  <si>
    <t>Промышленное производство</t>
  </si>
  <si>
    <t>% к предыдущему году</t>
  </si>
  <si>
    <t>IV</t>
  </si>
  <si>
    <t>Сельское хозяйство</t>
  </si>
  <si>
    <t>V</t>
  </si>
  <si>
    <t>VI</t>
  </si>
  <si>
    <t>Потребительский рынок</t>
  </si>
  <si>
    <t>VII</t>
  </si>
  <si>
    <t>Инвестиции</t>
  </si>
  <si>
    <t>Строительство</t>
  </si>
  <si>
    <t>VIII</t>
  </si>
  <si>
    <t xml:space="preserve">Кв. метров общей площади </t>
  </si>
  <si>
    <t>Кв. метров общей площади на 1 чел.</t>
  </si>
  <si>
    <t>IX</t>
  </si>
  <si>
    <t>Транспорт</t>
  </si>
  <si>
    <t>Рынок труда и занятость населения</t>
  </si>
  <si>
    <t>Численность занятых в экономике (среднегодовая)</t>
  </si>
  <si>
    <t>Уровень зарегистрированной безработицы (на конец года)</t>
  </si>
  <si>
    <t>Численность безработных, зарегистрированных в органах государственной службы занятости (на конец года)</t>
  </si>
  <si>
    <t>Количество вакансий, заявленных предприятиями, в  центры занятости населения  (на конец года)</t>
  </si>
  <si>
    <t>Единиц</t>
  </si>
  <si>
    <t>1.1</t>
  </si>
  <si>
    <t>1.2</t>
  </si>
  <si>
    <t>1.3</t>
  </si>
  <si>
    <t>1.4</t>
  </si>
  <si>
    <t>Число родившихся (без учета мертворожденных)</t>
  </si>
  <si>
    <t>Число умерших</t>
  </si>
  <si>
    <t>2</t>
  </si>
  <si>
    <t>3</t>
  </si>
  <si>
    <t>4</t>
  </si>
  <si>
    <t>5</t>
  </si>
  <si>
    <t>Введено в действие жилых домов на территории муниципального образования</t>
  </si>
  <si>
    <t xml:space="preserve">Объем платных услуг населению </t>
  </si>
  <si>
    <t>6</t>
  </si>
  <si>
    <t>7</t>
  </si>
  <si>
    <t>8</t>
  </si>
  <si>
    <t>километр</t>
  </si>
  <si>
    <t>Муниципальный долг</t>
  </si>
  <si>
    <t>Миграционный прирост (-убыль)</t>
  </si>
  <si>
    <t>Протяженность автодорог общего пользования местного значения (на конец года)</t>
  </si>
  <si>
    <t>Оценка</t>
  </si>
  <si>
    <t>Численность населения среднегодовая</t>
  </si>
  <si>
    <t>Продукция растениеводства</t>
  </si>
  <si>
    <t>Продукция животноводства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</si>
  <si>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</si>
  <si>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1</t>
  </si>
  <si>
    <t>9</t>
  </si>
  <si>
    <t>10</t>
  </si>
  <si>
    <t>11</t>
  </si>
  <si>
    <t>12</t>
  </si>
  <si>
    <t xml:space="preserve">Общая площадь жилых помещений, приходящаяся в среднем на одного жителя </t>
  </si>
  <si>
    <t>Рублей</t>
  </si>
  <si>
    <t xml:space="preserve">Продукция сельского хозяйства </t>
  </si>
  <si>
    <t>Среднемесячная номинальная начисленная заработная плата в целом по муниципальному образованию</t>
  </si>
  <si>
    <t>Фонд начисленной заработной платы всех работников по муниципальному образованию</t>
  </si>
  <si>
    <t xml:space="preserve">Оборот розничной торговли </t>
  </si>
  <si>
    <t>в том числе: городское</t>
  </si>
  <si>
    <t xml:space="preserve">                      сельское</t>
  </si>
  <si>
    <t>Численность населения (на 1 января года)</t>
  </si>
  <si>
    <t>Количество малых и средних предприятий, включая микропредприятия (на конец года)</t>
  </si>
  <si>
    <t>единиц</t>
  </si>
  <si>
    <t>человек</t>
  </si>
  <si>
    <t>млн руб.</t>
  </si>
  <si>
    <t>чел. на 1 тыс. чел. населения</t>
  </si>
  <si>
    <t>X</t>
  </si>
  <si>
    <t>Малое и среднее предпринимательство</t>
  </si>
  <si>
    <t>Среднесписочная численность работников на предприятиях малого и среднего предпринимательства (включая микропредприятия)</t>
  </si>
  <si>
    <t>Инвестиции в основной капитал</t>
  </si>
  <si>
    <t>% к предыдущему году в действующих ценах</t>
  </si>
  <si>
    <t>Естественный прирост ( -убыль)</t>
  </si>
  <si>
    <t>Число прибывших</t>
  </si>
  <si>
    <t>Число убывших</t>
  </si>
  <si>
    <t>Число хозяйствующих субъектов (предприятий, организаций), осуществляющих производственную деятельность на территории поселения</t>
  </si>
  <si>
    <t>Ввод в действие объектов социально-культурной сферы за счет всех источников финансирования</t>
  </si>
  <si>
    <t>Протяженность автодорог общего пользования местного значения с твердым покрытием (на конец года)</t>
  </si>
  <si>
    <t>Количество торговых точек (магазины, павильоны, автолавки и др.)</t>
  </si>
  <si>
    <t>Площадь торгового зала</t>
  </si>
  <si>
    <t>Количество пунктов общественного питания (рестораны, столовые, кафе и др.)</t>
  </si>
  <si>
    <t>Количество пунктов бытового обслуживания населения (бани, парикмахерские, прачечные, химчистки, ремонтные и пошивочные мастерские, автосервисы)</t>
  </si>
  <si>
    <t>Число индивидуальных предпринимателей (физических лиц, действующих без образования юридического лица)</t>
  </si>
  <si>
    <t>XI</t>
  </si>
  <si>
    <t>Развитие социальной сферы</t>
  </si>
  <si>
    <t xml:space="preserve">Уровень обеспеченности (на конец года): </t>
  </si>
  <si>
    <t xml:space="preserve">амбулаторно-поликлиническими учреждениями    </t>
  </si>
  <si>
    <t xml:space="preserve">учреждениями культурно-досугового типа </t>
  </si>
  <si>
    <t>дошкольными образовательными учреждениями</t>
  </si>
  <si>
    <t>общедоступными библиотеками</t>
  </si>
  <si>
    <t>Благоустройство территории</t>
  </si>
  <si>
    <t>Количество благоустроенных общественных территорий</t>
  </si>
  <si>
    <t>Количество благоустроенных дворовых территорий</t>
  </si>
  <si>
    <t>Удельный вес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 (на конец года)</t>
  </si>
  <si>
    <t>тыс. руб.</t>
  </si>
  <si>
    <t>посещений в смену на 1 тыс. населения</t>
  </si>
  <si>
    <t>ед. на 1000 населения</t>
  </si>
  <si>
    <t>мест на 1000 детей в возрасте 1-6 лет</t>
  </si>
  <si>
    <t>Среднесписочная численность работников организаций в целом по муниципальному образованию</t>
  </si>
  <si>
    <t>Основные показатели прогноза социально-экономического развития муниципального образования Ленинградской области на 2026-2028 годы</t>
  </si>
  <si>
    <t>Шлиссельбургское городское поселение Кироского муниципального района Ленинградской области</t>
  </si>
  <si>
    <t>Основные показатели прогноза социально-экономического развития Шлиссельбургского городского поселения Кировского муниципального района Ленинградской области на 2026-2031 годы</t>
  </si>
  <si>
    <t xml:space="preserve">Бюджет муниципального образования </t>
  </si>
  <si>
    <t>тыс.руб.</t>
  </si>
  <si>
    <t>Доходы бюджета муниципального образования, всего</t>
  </si>
  <si>
    <t>Собственные (налоговые и неналоговые)</t>
  </si>
  <si>
    <t>1.1.1</t>
  </si>
  <si>
    <t>Налоговые доходы</t>
  </si>
  <si>
    <t>1.1.2</t>
  </si>
  <si>
    <t>Неналоговые доходы</t>
  </si>
  <si>
    <t>Безвозмездные поступления</t>
  </si>
  <si>
    <t>Безвозмездные поступления от других бюджетов, в том числе:</t>
  </si>
  <si>
    <t>1.2.1</t>
  </si>
  <si>
    <t>Дотации бюджетам муниципальных образований (за счет средств ОБ)</t>
  </si>
  <si>
    <t>Тыс. руб.</t>
  </si>
  <si>
    <t>1.2.2</t>
  </si>
  <si>
    <t>Дотации бюджетам муниципальных образований (за счет средств районного бюджета)</t>
  </si>
  <si>
    <t>1.2.3</t>
  </si>
  <si>
    <t>Субсидии бюджетам муниципальных образований (межбюджетные субсидии)</t>
  </si>
  <si>
    <t>1.2.4</t>
  </si>
  <si>
    <t>Субвенции бюджетам муниципальных образований</t>
  </si>
  <si>
    <t>1.2.5</t>
  </si>
  <si>
    <t>Иные межбюджетные трансферты</t>
  </si>
  <si>
    <t>1.2.6</t>
  </si>
  <si>
    <t>Прочие безвозмездные поступления</t>
  </si>
  <si>
    <t>Расходы  бюджета муниципального образования, всего</t>
  </si>
  <si>
    <t>2.1</t>
  </si>
  <si>
    <t>условно утвержденные расходы</t>
  </si>
  <si>
    <t>-</t>
  </si>
  <si>
    <t>2.2</t>
  </si>
  <si>
    <t>Расходы бюджета без условно утвержденных расходов</t>
  </si>
  <si>
    <t>2.2.1</t>
  </si>
  <si>
    <t xml:space="preserve">    в том числе муниципальные программы</t>
  </si>
  <si>
    <t>непрограммные расходы</t>
  </si>
  <si>
    <t>Дефицит/профицит (-/+)  бюджета муниципального образования</t>
  </si>
  <si>
    <t>для проверки дефицита</t>
  </si>
  <si>
    <t>3.1</t>
  </si>
  <si>
    <t>Кредиты кредитных организаций в валюте Российской Федерации</t>
  </si>
  <si>
    <t>получение</t>
  </si>
  <si>
    <t>возврат</t>
  </si>
  <si>
    <t>3.2</t>
  </si>
  <si>
    <t>Бюджетные кредиты от других бюджетов бюджетной системы Российской Федерации</t>
  </si>
  <si>
    <t>3.3</t>
  </si>
  <si>
    <t xml:space="preserve">Изменение остатков средств </t>
  </si>
  <si>
    <t>3.4.</t>
  </si>
  <si>
    <t>Средства от продажи акций и иных форм участия в капитале, находящихся в собственности 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</si>
</sst>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"/>
    <numFmt numFmtId="165" formatCode="#,##0.0"/>
    <numFmt numFmtId="166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4" fontId="3" fillId="0" borderId="0"/>
    <xf numFmtId="0" fontId="2" fillId="0" borderId="0"/>
    <xf numFmtId="164" fontId="3" fillId="0" borderId="0"/>
  </cellStyleXfs>
  <cellXfs count="92">
    <xf numFmtId="0" fontId="0" fillId="0" borderId="0" xfId="0"/>
    <xf numFmtId="0" fontId="7" fillId="0" borderId="0" xfId="0" applyFont="1"/>
    <xf numFmtId="0" fontId="7" fillId="2" borderId="0" xfId="0" applyFont="1" applyFill="1"/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0" fontId="12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3" fillId="0" borderId="6" xfId="0" applyFont="1" applyFill="1" applyBorder="1"/>
    <xf numFmtId="0" fontId="13" fillId="0" borderId="7" xfId="0" applyFont="1" applyFill="1" applyBorder="1"/>
    <xf numFmtId="0" fontId="13" fillId="0" borderId="1" xfId="0" applyFont="1" applyFill="1" applyBorder="1"/>
    <xf numFmtId="165" fontId="9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justify" wrapText="1"/>
    </xf>
    <xf numFmtId="165" fontId="9" fillId="0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wrapText="1"/>
    </xf>
    <xf numFmtId="0" fontId="17" fillId="0" borderId="1" xfId="0" applyFont="1" applyFill="1" applyBorder="1" applyAlignment="1">
      <alignment horizontal="justify" wrapText="1"/>
    </xf>
  </cellXfs>
  <cellStyles count="6">
    <cellStyle name="Обычный" xfId="0" builtinId="0"/>
    <cellStyle name="Обычный 100" xfId="4"/>
    <cellStyle name="Обычный 2" xfId="1"/>
    <cellStyle name="Обычный 25 2" xfId="3"/>
    <cellStyle name="Обычный 3" xfId="2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5"/>
  <sheetViews>
    <sheetView showWhiteSpace="0" zoomScaleNormal="100" zoomScaleSheetLayoutView="120" zoomScalePageLayoutView="120" workbookViewId="0">
      <selection activeCell="K19" sqref="K19"/>
    </sheetView>
  </sheetViews>
  <sheetFormatPr defaultColWidth="9.140625" defaultRowHeight="15.75" x14ac:dyDescent="0.25"/>
  <cols>
    <col min="1" max="1" width="9" style="56" customWidth="1"/>
    <col min="2" max="2" width="51.5703125" style="57" customWidth="1"/>
    <col min="3" max="3" width="19.85546875" style="58" customWidth="1"/>
    <col min="4" max="4" width="12.5703125" style="58" customWidth="1"/>
    <col min="5" max="5" width="15" style="58" customWidth="1"/>
    <col min="6" max="6" width="12.85546875" style="58" customWidth="1"/>
    <col min="7" max="7" width="12.42578125" style="58" customWidth="1"/>
    <col min="8" max="8" width="14.42578125" style="58" customWidth="1"/>
    <col min="9" max="10" width="9.140625" style="4"/>
    <col min="11" max="16384" width="9.140625" style="1"/>
  </cols>
  <sheetData>
    <row r="1" spans="1:8" ht="18.75" x14ac:dyDescent="0.25">
      <c r="A1" s="3" t="s">
        <v>112</v>
      </c>
      <c r="B1" s="3"/>
      <c r="C1" s="3"/>
      <c r="D1" s="3"/>
      <c r="E1" s="3"/>
      <c r="F1" s="3"/>
      <c r="G1" s="3"/>
      <c r="H1" s="3"/>
    </row>
    <row r="2" spans="1:8" ht="42.75" customHeight="1" x14ac:dyDescent="0.3">
      <c r="A2" s="5" t="s">
        <v>111</v>
      </c>
      <c r="B2" s="6"/>
      <c r="C2" s="6"/>
      <c r="D2" s="6"/>
      <c r="E2" s="6"/>
      <c r="F2" s="6"/>
      <c r="G2" s="6"/>
      <c r="H2" s="6"/>
    </row>
    <row r="3" spans="1:8" x14ac:dyDescent="0.25">
      <c r="A3" s="7"/>
      <c r="B3" s="8"/>
      <c r="C3" s="9"/>
      <c r="D3" s="9"/>
      <c r="E3" s="9"/>
      <c r="F3" s="9"/>
      <c r="G3" s="9"/>
      <c r="H3" s="9"/>
    </row>
    <row r="4" spans="1:8" x14ac:dyDescent="0.25">
      <c r="A4" s="10" t="s">
        <v>0</v>
      </c>
      <c r="B4" s="11" t="s">
        <v>1</v>
      </c>
      <c r="C4" s="10" t="s">
        <v>2</v>
      </c>
      <c r="D4" s="12" t="s">
        <v>3</v>
      </c>
      <c r="E4" s="12" t="s">
        <v>55</v>
      </c>
      <c r="F4" s="10" t="s">
        <v>4</v>
      </c>
      <c r="G4" s="13"/>
      <c r="H4" s="13"/>
    </row>
    <row r="5" spans="1:8" x14ac:dyDescent="0.25">
      <c r="A5" s="10"/>
      <c r="B5" s="11"/>
      <c r="C5" s="10"/>
      <c r="D5" s="14">
        <v>2024</v>
      </c>
      <c r="E5" s="12">
        <v>2025</v>
      </c>
      <c r="F5" s="14">
        <v>2026</v>
      </c>
      <c r="G5" s="14">
        <v>2027</v>
      </c>
      <c r="H5" s="14">
        <v>2028</v>
      </c>
    </row>
    <row r="6" spans="1:8" x14ac:dyDescent="0.25">
      <c r="A6" s="15" t="s">
        <v>5</v>
      </c>
      <c r="B6" s="16" t="s">
        <v>6</v>
      </c>
      <c r="C6" s="17"/>
      <c r="D6" s="17"/>
      <c r="E6" s="17"/>
      <c r="F6" s="17"/>
      <c r="G6" s="17"/>
      <c r="H6" s="17"/>
    </row>
    <row r="7" spans="1:8" x14ac:dyDescent="0.25">
      <c r="A7" s="18">
        <v>1</v>
      </c>
      <c r="B7" s="19" t="s">
        <v>73</v>
      </c>
      <c r="C7" s="14" t="s">
        <v>8</v>
      </c>
      <c r="D7" s="20">
        <v>13850</v>
      </c>
      <c r="E7" s="20">
        <v>13872</v>
      </c>
      <c r="F7" s="20">
        <f t="shared" ref="F7:H7" si="0">E7+E13+E16</f>
        <v>13916</v>
      </c>
      <c r="G7" s="20">
        <f t="shared" si="0"/>
        <v>13916</v>
      </c>
      <c r="H7" s="20">
        <f t="shared" si="0"/>
        <v>13916</v>
      </c>
    </row>
    <row r="8" spans="1:8" x14ac:dyDescent="0.25">
      <c r="A8" s="18" t="s">
        <v>36</v>
      </c>
      <c r="B8" s="19" t="s">
        <v>71</v>
      </c>
      <c r="C8" s="14" t="s">
        <v>8</v>
      </c>
      <c r="D8" s="20">
        <v>13850</v>
      </c>
      <c r="E8" s="20">
        <f>E7+K7+N7</f>
        <v>13872</v>
      </c>
      <c r="F8" s="20">
        <f>F7+L7+O7</f>
        <v>13916</v>
      </c>
      <c r="G8" s="20">
        <f>G7+M7+P7</f>
        <v>13916</v>
      </c>
      <c r="H8" s="20">
        <f>H7+N7+Q7</f>
        <v>13916</v>
      </c>
    </row>
    <row r="9" spans="1:8" x14ac:dyDescent="0.25">
      <c r="A9" s="18" t="s">
        <v>37</v>
      </c>
      <c r="B9" s="19" t="s">
        <v>72</v>
      </c>
      <c r="C9" s="14" t="s">
        <v>8</v>
      </c>
      <c r="D9" s="20"/>
      <c r="E9" s="20">
        <f>E7-E8</f>
        <v>0</v>
      </c>
      <c r="F9" s="20">
        <f t="shared" ref="F9:H9" si="1">F7-F8</f>
        <v>0</v>
      </c>
      <c r="G9" s="20">
        <f t="shared" si="1"/>
        <v>0</v>
      </c>
      <c r="H9" s="20">
        <f t="shared" si="1"/>
        <v>0</v>
      </c>
    </row>
    <row r="10" spans="1:8" x14ac:dyDescent="0.25">
      <c r="A10" s="21" t="s">
        <v>42</v>
      </c>
      <c r="B10" s="19" t="s">
        <v>56</v>
      </c>
      <c r="C10" s="14" t="s">
        <v>8</v>
      </c>
      <c r="D10" s="20"/>
      <c r="E10" s="20">
        <f>(E7+F7)/2</f>
        <v>13894</v>
      </c>
      <c r="F10" s="20">
        <f>(F7+G7)/2</f>
        <v>13916</v>
      </c>
      <c r="G10" s="20">
        <f>(G7+H7)/2</f>
        <v>13916</v>
      </c>
      <c r="H10" s="20">
        <f>(H7+(H7+H13+H16))/2</f>
        <v>13916</v>
      </c>
    </row>
    <row r="11" spans="1:8" x14ac:dyDescent="0.25">
      <c r="A11" s="21" t="s">
        <v>43</v>
      </c>
      <c r="B11" s="19" t="s">
        <v>40</v>
      </c>
      <c r="C11" s="14" t="s">
        <v>8</v>
      </c>
      <c r="D11" s="20">
        <v>73</v>
      </c>
      <c r="E11" s="20"/>
      <c r="F11" s="20"/>
      <c r="G11" s="20"/>
      <c r="H11" s="20"/>
    </row>
    <row r="12" spans="1:8" x14ac:dyDescent="0.25">
      <c r="A12" s="21" t="s">
        <v>44</v>
      </c>
      <c r="B12" s="19" t="s">
        <v>41</v>
      </c>
      <c r="C12" s="14" t="s">
        <v>8</v>
      </c>
      <c r="D12" s="20">
        <v>158</v>
      </c>
      <c r="E12" s="20"/>
      <c r="F12" s="20"/>
      <c r="G12" s="20"/>
      <c r="H12" s="20"/>
    </row>
    <row r="13" spans="1:8" x14ac:dyDescent="0.25">
      <c r="A13" s="21" t="s">
        <v>45</v>
      </c>
      <c r="B13" s="19" t="s">
        <v>84</v>
      </c>
      <c r="C13" s="14" t="s">
        <v>8</v>
      </c>
      <c r="D13" s="20">
        <f>D11-D12</f>
        <v>-85</v>
      </c>
      <c r="E13" s="20">
        <f t="shared" ref="E13:H13" si="2">E11-E12</f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</row>
    <row r="14" spans="1:8" x14ac:dyDescent="0.25">
      <c r="A14" s="21" t="s">
        <v>48</v>
      </c>
      <c r="B14" s="19" t="s">
        <v>85</v>
      </c>
      <c r="C14" s="14" t="s">
        <v>8</v>
      </c>
      <c r="D14" s="20">
        <v>442</v>
      </c>
      <c r="E14" s="20">
        <v>125</v>
      </c>
      <c r="F14" s="20"/>
      <c r="G14" s="20"/>
      <c r="H14" s="20"/>
    </row>
    <row r="15" spans="1:8" x14ac:dyDescent="0.25">
      <c r="A15" s="21" t="s">
        <v>49</v>
      </c>
      <c r="B15" s="19" t="s">
        <v>86</v>
      </c>
      <c r="C15" s="14" t="s">
        <v>8</v>
      </c>
      <c r="D15" s="20">
        <v>335</v>
      </c>
      <c r="E15" s="20">
        <v>81</v>
      </c>
      <c r="F15" s="20"/>
      <c r="G15" s="20"/>
      <c r="H15" s="20"/>
    </row>
    <row r="16" spans="1:8" x14ac:dyDescent="0.25">
      <c r="A16" s="21" t="s">
        <v>50</v>
      </c>
      <c r="B16" s="19" t="s">
        <v>53</v>
      </c>
      <c r="C16" s="14" t="s">
        <v>8</v>
      </c>
      <c r="D16" s="20">
        <f>D14-D15</f>
        <v>107</v>
      </c>
      <c r="E16" s="20">
        <f t="shared" ref="E16:H16" si="3">E14-E15</f>
        <v>44</v>
      </c>
      <c r="F16" s="20">
        <f t="shared" si="3"/>
        <v>0</v>
      </c>
      <c r="G16" s="20">
        <f t="shared" si="3"/>
        <v>0</v>
      </c>
      <c r="H16" s="20">
        <f t="shared" si="3"/>
        <v>0</v>
      </c>
    </row>
    <row r="17" spans="1:11" ht="31.5" x14ac:dyDescent="0.25">
      <c r="A17" s="21" t="s">
        <v>61</v>
      </c>
      <c r="B17" s="19" t="s">
        <v>9</v>
      </c>
      <c r="C17" s="14" t="s">
        <v>78</v>
      </c>
      <c r="D17" s="20">
        <v>5.3</v>
      </c>
      <c r="E17" s="20">
        <f>E11/E10*1000</f>
        <v>0</v>
      </c>
      <c r="F17" s="20">
        <f>F11/F10*1000</f>
        <v>0</v>
      </c>
      <c r="G17" s="20">
        <f>G11/G10*1000</f>
        <v>0</v>
      </c>
      <c r="H17" s="20">
        <f>H11/H10*1000</f>
        <v>0</v>
      </c>
    </row>
    <row r="18" spans="1:11" ht="31.5" x14ac:dyDescent="0.25">
      <c r="A18" s="21" t="s">
        <v>62</v>
      </c>
      <c r="B18" s="19" t="s">
        <v>10</v>
      </c>
      <c r="C18" s="14" t="s">
        <v>78</v>
      </c>
      <c r="D18" s="20">
        <v>11.4</v>
      </c>
      <c r="E18" s="20">
        <f>E12/E10*1000</f>
        <v>0</v>
      </c>
      <c r="F18" s="20">
        <f>F12/F10*1000</f>
        <v>0</v>
      </c>
      <c r="G18" s="20">
        <f>G12/G10*1000</f>
        <v>0</v>
      </c>
      <c r="H18" s="20">
        <f>H12/H10*1000</f>
        <v>0</v>
      </c>
    </row>
    <row r="19" spans="1:11" ht="31.5" x14ac:dyDescent="0.25">
      <c r="A19" s="21" t="s">
        <v>63</v>
      </c>
      <c r="B19" s="19" t="s">
        <v>11</v>
      </c>
      <c r="C19" s="14" t="s">
        <v>78</v>
      </c>
      <c r="D19" s="20">
        <v>-6.1</v>
      </c>
      <c r="E19" s="20">
        <f>E17-E18</f>
        <v>0</v>
      </c>
      <c r="F19" s="20">
        <f>F17-F18</f>
        <v>0</v>
      </c>
      <c r="G19" s="20">
        <f>G17-G18</f>
        <v>0</v>
      </c>
      <c r="H19" s="20">
        <f>H17-H18</f>
        <v>0</v>
      </c>
    </row>
    <row r="20" spans="1:11" ht="31.5" x14ac:dyDescent="0.25">
      <c r="A20" s="21" t="s">
        <v>64</v>
      </c>
      <c r="B20" s="19" t="s">
        <v>12</v>
      </c>
      <c r="C20" s="14" t="s">
        <v>78</v>
      </c>
      <c r="D20" s="22">
        <v>7.7</v>
      </c>
      <c r="E20" s="20">
        <f>E16/E10*1000</f>
        <v>3.1668346048654095</v>
      </c>
      <c r="F20" s="20">
        <f>F16/F10*1000</f>
        <v>0</v>
      </c>
      <c r="G20" s="20">
        <f>G16/G10*1000</f>
        <v>0</v>
      </c>
      <c r="H20" s="20">
        <f>H16/H10*1000</f>
        <v>0</v>
      </c>
    </row>
    <row r="21" spans="1:11" x14ac:dyDescent="0.25">
      <c r="A21" s="23" t="s">
        <v>13</v>
      </c>
      <c r="B21" s="24" t="s">
        <v>15</v>
      </c>
      <c r="C21" s="25"/>
      <c r="D21" s="25"/>
      <c r="E21" s="25"/>
      <c r="F21" s="25"/>
      <c r="G21" s="25"/>
      <c r="H21" s="25"/>
    </row>
    <row r="22" spans="1:11" ht="63" x14ac:dyDescent="0.25">
      <c r="A22" s="26" t="s">
        <v>60</v>
      </c>
      <c r="B22" s="27" t="s">
        <v>87</v>
      </c>
      <c r="C22" s="28" t="s">
        <v>75</v>
      </c>
      <c r="D22" s="25">
        <v>212</v>
      </c>
      <c r="E22" s="25"/>
      <c r="F22" s="25"/>
      <c r="G22" s="25"/>
      <c r="H22" s="25"/>
    </row>
    <row r="23" spans="1:11" ht="38.25" customHeight="1" x14ac:dyDescent="0.25">
      <c r="A23" s="29" t="s">
        <v>42</v>
      </c>
      <c r="B23" s="30" t="s">
        <v>59</v>
      </c>
      <c r="C23" s="14" t="s">
        <v>106</v>
      </c>
      <c r="D23" s="20"/>
      <c r="E23" s="20"/>
      <c r="F23" s="20"/>
      <c r="G23" s="20"/>
      <c r="H23" s="20"/>
    </row>
    <row r="24" spans="1:11" ht="46.5" customHeight="1" x14ac:dyDescent="0.25">
      <c r="A24" s="29"/>
      <c r="B24" s="31"/>
      <c r="C24" s="28" t="s">
        <v>83</v>
      </c>
      <c r="D24" s="20"/>
      <c r="E24" s="20" t="e">
        <f>E23/D23*100</f>
        <v>#DIV/0!</v>
      </c>
      <c r="F24" s="20" t="e">
        <f>F23/E23*100</f>
        <v>#DIV/0!</v>
      </c>
      <c r="G24" s="20" t="e">
        <f>G23/F23*100</f>
        <v>#DIV/0!</v>
      </c>
      <c r="H24" s="20" t="e">
        <f>H23/G23*100</f>
        <v>#DIV/0!</v>
      </c>
    </row>
    <row r="25" spans="1:11" ht="15" customHeight="1" x14ac:dyDescent="0.25">
      <c r="A25" s="32" t="s">
        <v>14</v>
      </c>
      <c r="B25" s="11" t="s">
        <v>18</v>
      </c>
      <c r="C25" s="11"/>
      <c r="D25" s="11"/>
      <c r="E25" s="11"/>
      <c r="F25" s="11"/>
      <c r="G25" s="11"/>
      <c r="H25" s="11"/>
      <c r="K25" s="2"/>
    </row>
    <row r="26" spans="1:11" s="2" customFormat="1" x14ac:dyDescent="0.25">
      <c r="A26" s="33">
        <v>1</v>
      </c>
      <c r="B26" s="34" t="s">
        <v>67</v>
      </c>
      <c r="C26" s="14" t="s">
        <v>106</v>
      </c>
      <c r="D26" s="20">
        <f>D28+D30</f>
        <v>0</v>
      </c>
      <c r="E26" s="20">
        <f>E28+E30</f>
        <v>0</v>
      </c>
      <c r="F26" s="20">
        <f>F28+F30</f>
        <v>0</v>
      </c>
      <c r="G26" s="20">
        <f>G28+G30</f>
        <v>0</v>
      </c>
      <c r="H26" s="20">
        <f>H28+H30</f>
        <v>0</v>
      </c>
      <c r="I26" s="4"/>
      <c r="J26" s="4"/>
      <c r="K26" s="1"/>
    </row>
    <row r="27" spans="1:11" s="2" customFormat="1" ht="63" x14ac:dyDescent="0.25">
      <c r="A27" s="33"/>
      <c r="B27" s="35"/>
      <c r="C27" s="28" t="s">
        <v>83</v>
      </c>
      <c r="D27" s="20"/>
      <c r="E27" s="20" t="e">
        <f>E26/D26*100</f>
        <v>#DIV/0!</v>
      </c>
      <c r="F27" s="20" t="e">
        <f>F26/E26*100</f>
        <v>#DIV/0!</v>
      </c>
      <c r="G27" s="20" t="e">
        <f>G26/F26*100</f>
        <v>#DIV/0!</v>
      </c>
      <c r="H27" s="20" t="e">
        <f>H26/G26*100</f>
        <v>#DIV/0!</v>
      </c>
      <c r="I27" s="4"/>
      <c r="J27" s="4"/>
      <c r="K27" s="1"/>
    </row>
    <row r="28" spans="1:11" s="2" customFormat="1" x14ac:dyDescent="0.25">
      <c r="A28" s="33" t="s">
        <v>36</v>
      </c>
      <c r="B28" s="34" t="s">
        <v>57</v>
      </c>
      <c r="C28" s="14" t="s">
        <v>106</v>
      </c>
      <c r="D28" s="20"/>
      <c r="E28" s="20"/>
      <c r="F28" s="20"/>
      <c r="G28" s="20"/>
      <c r="H28" s="20"/>
      <c r="I28" s="4"/>
      <c r="J28" s="4"/>
      <c r="K28" s="1"/>
    </row>
    <row r="29" spans="1:11" s="2" customFormat="1" ht="63" x14ac:dyDescent="0.25">
      <c r="A29" s="33"/>
      <c r="B29" s="35"/>
      <c r="C29" s="28" t="s">
        <v>83</v>
      </c>
      <c r="D29" s="20"/>
      <c r="E29" s="20" t="e">
        <f>E28/D28*100</f>
        <v>#DIV/0!</v>
      </c>
      <c r="F29" s="20" t="e">
        <f>F28/E28*100</f>
        <v>#DIV/0!</v>
      </c>
      <c r="G29" s="20" t="e">
        <f>G28/F28*100</f>
        <v>#DIV/0!</v>
      </c>
      <c r="H29" s="20" t="e">
        <f>H28/G28*100</f>
        <v>#DIV/0!</v>
      </c>
      <c r="I29" s="4"/>
      <c r="J29" s="4"/>
      <c r="K29" s="1"/>
    </row>
    <row r="30" spans="1:11" x14ac:dyDescent="0.25">
      <c r="A30" s="33" t="s">
        <v>37</v>
      </c>
      <c r="B30" s="34" t="s">
        <v>58</v>
      </c>
      <c r="C30" s="14" t="s">
        <v>106</v>
      </c>
      <c r="D30" s="20"/>
      <c r="E30" s="20"/>
      <c r="F30" s="20"/>
      <c r="G30" s="20"/>
      <c r="H30" s="20"/>
    </row>
    <row r="31" spans="1:11" ht="63" customHeight="1" x14ac:dyDescent="0.25">
      <c r="A31" s="33"/>
      <c r="B31" s="36"/>
      <c r="C31" s="37" t="s">
        <v>83</v>
      </c>
      <c r="D31" s="38"/>
      <c r="E31" s="38" t="e">
        <f>E30/D30*100</f>
        <v>#DIV/0!</v>
      </c>
      <c r="F31" s="38" t="e">
        <f t="shared" ref="F31:H31" si="4">F30/E30*100</f>
        <v>#DIV/0!</v>
      </c>
      <c r="G31" s="38" t="e">
        <f t="shared" si="4"/>
        <v>#DIV/0!</v>
      </c>
      <c r="H31" s="38" t="e">
        <f t="shared" si="4"/>
        <v>#DIV/0!</v>
      </c>
    </row>
    <row r="32" spans="1:11" x14ac:dyDescent="0.25">
      <c r="A32" s="33"/>
      <c r="B32" s="35"/>
      <c r="C32" s="39"/>
      <c r="D32" s="40"/>
      <c r="E32" s="40"/>
      <c r="F32" s="40"/>
      <c r="G32" s="40"/>
      <c r="H32" s="40"/>
    </row>
    <row r="33" spans="1:8" x14ac:dyDescent="0.25">
      <c r="A33" s="32" t="s">
        <v>17</v>
      </c>
      <c r="B33" s="16" t="s">
        <v>24</v>
      </c>
      <c r="C33" s="17"/>
      <c r="D33" s="17"/>
      <c r="E33" s="17"/>
      <c r="F33" s="17"/>
      <c r="G33" s="17"/>
      <c r="H33" s="17"/>
    </row>
    <row r="34" spans="1:8" ht="31.5" x14ac:dyDescent="0.25">
      <c r="A34" s="21" t="s">
        <v>60</v>
      </c>
      <c r="B34" s="19" t="s">
        <v>46</v>
      </c>
      <c r="C34" s="14" t="s">
        <v>26</v>
      </c>
      <c r="D34" s="20">
        <v>12290.5</v>
      </c>
      <c r="E34" s="20">
        <v>0</v>
      </c>
      <c r="F34" s="20">
        <v>0</v>
      </c>
      <c r="G34" s="20">
        <v>0</v>
      </c>
      <c r="H34" s="20">
        <v>0</v>
      </c>
    </row>
    <row r="35" spans="1:8" ht="31.5" x14ac:dyDescent="0.25">
      <c r="A35" s="21" t="s">
        <v>42</v>
      </c>
      <c r="B35" s="19" t="s">
        <v>88</v>
      </c>
      <c r="C35" s="14" t="s">
        <v>75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 ht="31.5" x14ac:dyDescent="0.25">
      <c r="A36" s="21">
        <v>3</v>
      </c>
      <c r="B36" s="19" t="s">
        <v>65</v>
      </c>
      <c r="C36" s="14" t="s">
        <v>27</v>
      </c>
      <c r="D36" s="20">
        <f>D34/D7</f>
        <v>0.88740072202166065</v>
      </c>
      <c r="E36" s="20">
        <f>E34/E7</f>
        <v>0</v>
      </c>
      <c r="F36" s="20">
        <f t="shared" ref="F36:H36" si="5">F34/F7</f>
        <v>0</v>
      </c>
      <c r="G36" s="20">
        <f t="shared" si="5"/>
        <v>0</v>
      </c>
      <c r="H36" s="20">
        <f t="shared" si="5"/>
        <v>0</v>
      </c>
    </row>
    <row r="37" spans="1:8" x14ac:dyDescent="0.25">
      <c r="A37" s="32" t="s">
        <v>19</v>
      </c>
      <c r="B37" s="16" t="s">
        <v>29</v>
      </c>
      <c r="C37" s="17"/>
      <c r="D37" s="17"/>
      <c r="E37" s="17"/>
      <c r="F37" s="17"/>
      <c r="G37" s="17"/>
      <c r="H37" s="17"/>
    </row>
    <row r="38" spans="1:8" ht="31.5" x14ac:dyDescent="0.25">
      <c r="A38" s="21" t="s">
        <v>60</v>
      </c>
      <c r="B38" s="19" t="s">
        <v>54</v>
      </c>
      <c r="C38" s="14" t="s">
        <v>51</v>
      </c>
      <c r="D38" s="20">
        <v>34.799999999999997</v>
      </c>
      <c r="E38" s="20">
        <v>36.9</v>
      </c>
      <c r="F38" s="20">
        <v>36.9</v>
      </c>
      <c r="G38" s="20">
        <v>36.9</v>
      </c>
      <c r="H38" s="20">
        <v>36.9</v>
      </c>
    </row>
    <row r="39" spans="1:8" ht="47.25" x14ac:dyDescent="0.25">
      <c r="A39" s="21" t="s">
        <v>42</v>
      </c>
      <c r="B39" s="19" t="s">
        <v>89</v>
      </c>
      <c r="C39" s="14" t="s">
        <v>51</v>
      </c>
      <c r="D39" s="20">
        <v>20.9</v>
      </c>
      <c r="E39" s="20">
        <v>20.9</v>
      </c>
      <c r="F39" s="20">
        <v>20.9</v>
      </c>
      <c r="G39" s="20">
        <v>20.9</v>
      </c>
      <c r="H39" s="20">
        <v>20.9</v>
      </c>
    </row>
    <row r="40" spans="1:8" ht="78.75" x14ac:dyDescent="0.25">
      <c r="A40" s="21" t="s">
        <v>43</v>
      </c>
      <c r="B40" s="19" t="s">
        <v>105</v>
      </c>
      <c r="C40" s="14" t="s">
        <v>7</v>
      </c>
      <c r="D40" s="20">
        <f>D39/D38*100</f>
        <v>60.057471264367813</v>
      </c>
      <c r="E40" s="20">
        <f>E39/E38*100</f>
        <v>56.639566395663955</v>
      </c>
      <c r="F40" s="20">
        <f>F39/F38*100</f>
        <v>56.639566395663955</v>
      </c>
      <c r="G40" s="20">
        <f>G39/G38*100</f>
        <v>56.639566395663955</v>
      </c>
      <c r="H40" s="20">
        <f>H39/H38*100</f>
        <v>56.639566395663955</v>
      </c>
    </row>
    <row r="41" spans="1:8" x14ac:dyDescent="0.25">
      <c r="A41" s="32" t="s">
        <v>20</v>
      </c>
      <c r="B41" s="16" t="s">
        <v>21</v>
      </c>
      <c r="C41" s="17"/>
      <c r="D41" s="17"/>
      <c r="E41" s="17"/>
      <c r="F41" s="17"/>
      <c r="G41" s="17"/>
      <c r="H41" s="17"/>
    </row>
    <row r="42" spans="1:8" x14ac:dyDescent="0.25">
      <c r="A42" s="41">
        <v>1</v>
      </c>
      <c r="B42" s="42" t="s">
        <v>70</v>
      </c>
      <c r="C42" s="14" t="s">
        <v>106</v>
      </c>
      <c r="D42" s="20"/>
      <c r="E42" s="20"/>
      <c r="F42" s="20"/>
      <c r="G42" s="20"/>
      <c r="H42" s="20"/>
    </row>
    <row r="43" spans="1:8" ht="63" x14ac:dyDescent="0.25">
      <c r="A43" s="41"/>
      <c r="B43" s="42"/>
      <c r="C43" s="28" t="s">
        <v>83</v>
      </c>
      <c r="D43" s="20"/>
      <c r="E43" s="20" t="e">
        <f>E42/D42*100</f>
        <v>#DIV/0!</v>
      </c>
      <c r="F43" s="20" t="e">
        <f>F42/E42*100</f>
        <v>#DIV/0!</v>
      </c>
      <c r="G43" s="20" t="e">
        <f>G42/F42*100</f>
        <v>#DIV/0!</v>
      </c>
      <c r="H43" s="20" t="e">
        <f>H42/G42*100</f>
        <v>#DIV/0!</v>
      </c>
    </row>
    <row r="44" spans="1:8" x14ac:dyDescent="0.25">
      <c r="A44" s="43" t="s">
        <v>42</v>
      </c>
      <c r="B44" s="44" t="s">
        <v>47</v>
      </c>
      <c r="C44" s="14" t="s">
        <v>106</v>
      </c>
      <c r="D44" s="20"/>
      <c r="E44" s="20"/>
      <c r="F44" s="20"/>
      <c r="G44" s="20"/>
      <c r="H44" s="20"/>
    </row>
    <row r="45" spans="1:8" ht="63" x14ac:dyDescent="0.25">
      <c r="A45" s="43"/>
      <c r="B45" s="44"/>
      <c r="C45" s="28" t="s">
        <v>83</v>
      </c>
      <c r="D45" s="20"/>
      <c r="E45" s="20" t="e">
        <f>E44/D44*100</f>
        <v>#DIV/0!</v>
      </c>
      <c r="F45" s="20" t="e">
        <f>F44/E44*100</f>
        <v>#DIV/0!</v>
      </c>
      <c r="G45" s="20" t="e">
        <f>G44/F44*100</f>
        <v>#DIV/0!</v>
      </c>
      <c r="H45" s="20" t="e">
        <f>H44/G44*100</f>
        <v>#DIV/0!</v>
      </c>
    </row>
    <row r="46" spans="1:8" ht="31.5" x14ac:dyDescent="0.25">
      <c r="A46" s="45" t="s">
        <v>43</v>
      </c>
      <c r="B46" s="46" t="s">
        <v>90</v>
      </c>
      <c r="C46" s="28" t="s">
        <v>75</v>
      </c>
      <c r="D46" s="20">
        <v>106</v>
      </c>
      <c r="E46" s="20">
        <v>109</v>
      </c>
      <c r="F46" s="20">
        <v>109</v>
      </c>
      <c r="G46" s="20">
        <v>109</v>
      </c>
      <c r="H46" s="20">
        <v>109</v>
      </c>
    </row>
    <row r="47" spans="1:8" ht="31.5" x14ac:dyDescent="0.25">
      <c r="A47" s="45" t="s">
        <v>44</v>
      </c>
      <c r="B47" s="46" t="s">
        <v>91</v>
      </c>
      <c r="C47" s="28" t="s">
        <v>26</v>
      </c>
      <c r="D47" s="20">
        <v>8757</v>
      </c>
      <c r="E47" s="20">
        <v>8978.86</v>
      </c>
      <c r="F47" s="20">
        <v>8978.86</v>
      </c>
      <c r="G47" s="20">
        <v>8978.86</v>
      </c>
      <c r="H47" s="20">
        <v>8978.86</v>
      </c>
    </row>
    <row r="48" spans="1:8" ht="31.5" x14ac:dyDescent="0.25">
      <c r="A48" s="45" t="s">
        <v>45</v>
      </c>
      <c r="B48" s="46" t="s">
        <v>92</v>
      </c>
      <c r="C48" s="28" t="s">
        <v>75</v>
      </c>
      <c r="D48" s="20">
        <v>22</v>
      </c>
      <c r="E48" s="20">
        <v>28</v>
      </c>
      <c r="F48" s="20">
        <v>28</v>
      </c>
      <c r="G48" s="20">
        <v>28</v>
      </c>
      <c r="H48" s="20">
        <v>28</v>
      </c>
    </row>
    <row r="49" spans="1:8" ht="63" x14ac:dyDescent="0.25">
      <c r="A49" s="45" t="s">
        <v>48</v>
      </c>
      <c r="B49" s="46" t="s">
        <v>93</v>
      </c>
      <c r="C49" s="28" t="s">
        <v>75</v>
      </c>
      <c r="D49" s="20">
        <v>63</v>
      </c>
      <c r="E49" s="20">
        <v>64</v>
      </c>
      <c r="F49" s="20">
        <v>64</v>
      </c>
      <c r="G49" s="20">
        <v>64</v>
      </c>
      <c r="H49" s="20">
        <v>64</v>
      </c>
    </row>
    <row r="50" spans="1:8" x14ac:dyDescent="0.25">
      <c r="A50" s="32" t="s">
        <v>22</v>
      </c>
      <c r="B50" s="16" t="s">
        <v>80</v>
      </c>
      <c r="C50" s="28"/>
      <c r="D50" s="20"/>
      <c r="E50" s="20"/>
      <c r="F50" s="20"/>
      <c r="G50" s="20"/>
      <c r="H50" s="20"/>
    </row>
    <row r="51" spans="1:8" ht="31.5" x14ac:dyDescent="0.25">
      <c r="A51" s="45" t="s">
        <v>60</v>
      </c>
      <c r="B51" s="19" t="s">
        <v>74</v>
      </c>
      <c r="C51" s="14" t="s">
        <v>75</v>
      </c>
      <c r="D51" s="20">
        <v>148</v>
      </c>
      <c r="E51" s="20">
        <v>151</v>
      </c>
      <c r="F51" s="20">
        <v>151</v>
      </c>
      <c r="G51" s="20">
        <v>151</v>
      </c>
      <c r="H51" s="20">
        <v>151</v>
      </c>
    </row>
    <row r="52" spans="1:8" ht="63" x14ac:dyDescent="0.25">
      <c r="A52" s="45" t="s">
        <v>42</v>
      </c>
      <c r="B52" s="19" t="s">
        <v>81</v>
      </c>
      <c r="C52" s="14" t="s">
        <v>76</v>
      </c>
      <c r="D52" s="20"/>
      <c r="E52" s="20"/>
      <c r="F52" s="20"/>
      <c r="G52" s="20"/>
      <c r="H52" s="20"/>
    </row>
    <row r="53" spans="1:8" ht="47.25" x14ac:dyDescent="0.25">
      <c r="A53" s="45" t="s">
        <v>43</v>
      </c>
      <c r="B53" s="19" t="s">
        <v>94</v>
      </c>
      <c r="C53" s="14" t="s">
        <v>75</v>
      </c>
      <c r="D53" s="20">
        <v>475</v>
      </c>
      <c r="E53" s="20">
        <v>475</v>
      </c>
      <c r="F53" s="20">
        <v>475</v>
      </c>
      <c r="G53" s="20">
        <v>475</v>
      </c>
      <c r="H53" s="20">
        <v>475</v>
      </c>
    </row>
    <row r="54" spans="1:8" x14ac:dyDescent="0.25">
      <c r="A54" s="23" t="s">
        <v>25</v>
      </c>
      <c r="B54" s="24" t="s">
        <v>23</v>
      </c>
      <c r="C54" s="25"/>
      <c r="D54" s="25"/>
      <c r="E54" s="25"/>
      <c r="F54" s="25"/>
      <c r="G54" s="25"/>
      <c r="H54" s="25"/>
    </row>
    <row r="55" spans="1:8" x14ac:dyDescent="0.25">
      <c r="A55" s="47">
        <v>1</v>
      </c>
      <c r="B55" s="30" t="s">
        <v>82</v>
      </c>
      <c r="C55" s="14" t="s">
        <v>106</v>
      </c>
      <c r="D55" s="20"/>
      <c r="E55" s="20"/>
      <c r="F55" s="20"/>
      <c r="G55" s="20"/>
      <c r="H55" s="20"/>
    </row>
    <row r="56" spans="1:8" ht="63" x14ac:dyDescent="0.25">
      <c r="A56" s="48"/>
      <c r="B56" s="31"/>
      <c r="C56" s="28" t="s">
        <v>83</v>
      </c>
      <c r="D56" s="20"/>
      <c r="E56" s="20" t="e">
        <f>E55/D55*100</f>
        <v>#DIV/0!</v>
      </c>
      <c r="F56" s="20" t="e">
        <f>F55/E55*100</f>
        <v>#DIV/0!</v>
      </c>
      <c r="G56" s="20" t="e">
        <f>G55/F55*100</f>
        <v>#DIV/0!</v>
      </c>
      <c r="H56" s="20" t="e">
        <f>H55/G55*100</f>
        <v>#DIV/0!</v>
      </c>
    </row>
    <row r="57" spans="1:8" hidden="1" x14ac:dyDescent="0.25">
      <c r="A57" s="21" t="s">
        <v>44</v>
      </c>
      <c r="B57" s="19" t="s">
        <v>52</v>
      </c>
      <c r="C57" s="14" t="s">
        <v>77</v>
      </c>
      <c r="D57" s="20"/>
      <c r="E57" s="20"/>
      <c r="F57" s="20"/>
      <c r="G57" s="20"/>
      <c r="H57" s="20"/>
    </row>
    <row r="58" spans="1:8" x14ac:dyDescent="0.25">
      <c r="A58" s="32" t="s">
        <v>28</v>
      </c>
      <c r="B58" s="16" t="s">
        <v>30</v>
      </c>
      <c r="C58" s="17"/>
      <c r="D58" s="17"/>
      <c r="E58" s="17"/>
      <c r="F58" s="17"/>
      <c r="G58" s="17"/>
      <c r="H58" s="17"/>
    </row>
    <row r="59" spans="1:8" ht="31.5" x14ac:dyDescent="0.25">
      <c r="A59" s="21">
        <v>1</v>
      </c>
      <c r="B59" s="19" t="s">
        <v>31</v>
      </c>
      <c r="C59" s="14" t="s">
        <v>8</v>
      </c>
      <c r="D59" s="20"/>
      <c r="E59" s="20"/>
      <c r="F59" s="20"/>
      <c r="G59" s="20"/>
      <c r="H59" s="20"/>
    </row>
    <row r="60" spans="1:8" ht="47.25" x14ac:dyDescent="0.25">
      <c r="A60" s="21" t="s">
        <v>42</v>
      </c>
      <c r="B60" s="19" t="s">
        <v>33</v>
      </c>
      <c r="C60" s="14" t="s">
        <v>8</v>
      </c>
      <c r="D60" s="49"/>
      <c r="E60" s="20"/>
      <c r="F60" s="20"/>
      <c r="G60" s="20"/>
      <c r="H60" s="20"/>
    </row>
    <row r="61" spans="1:8" ht="31.5" x14ac:dyDescent="0.25">
      <c r="A61" s="21" t="s">
        <v>43</v>
      </c>
      <c r="B61" s="19" t="s">
        <v>32</v>
      </c>
      <c r="C61" s="14" t="s">
        <v>7</v>
      </c>
      <c r="D61" s="49"/>
      <c r="E61" s="20"/>
      <c r="F61" s="20"/>
      <c r="G61" s="20"/>
      <c r="H61" s="20"/>
    </row>
    <row r="62" spans="1:8" ht="47.25" x14ac:dyDescent="0.25">
      <c r="A62" s="21" t="s">
        <v>44</v>
      </c>
      <c r="B62" s="19" t="s">
        <v>34</v>
      </c>
      <c r="C62" s="14" t="s">
        <v>35</v>
      </c>
      <c r="D62" s="50"/>
      <c r="E62" s="20"/>
      <c r="F62" s="20"/>
      <c r="G62" s="20"/>
      <c r="H62" s="20"/>
    </row>
    <row r="63" spans="1:8" ht="47.25" x14ac:dyDescent="0.25">
      <c r="A63" s="21" t="s">
        <v>45</v>
      </c>
      <c r="B63" s="19" t="s">
        <v>110</v>
      </c>
      <c r="C63" s="14" t="s">
        <v>8</v>
      </c>
      <c r="D63" s="20"/>
      <c r="E63" s="20"/>
      <c r="F63" s="20"/>
      <c r="G63" s="20"/>
      <c r="H63" s="20"/>
    </row>
    <row r="64" spans="1:8" ht="24" customHeight="1" x14ac:dyDescent="0.25">
      <c r="A64" s="33" t="s">
        <v>48</v>
      </c>
      <c r="B64" s="44" t="s">
        <v>68</v>
      </c>
      <c r="C64" s="14" t="s">
        <v>66</v>
      </c>
      <c r="D64" s="20"/>
      <c r="E64" s="20"/>
      <c r="F64" s="20"/>
      <c r="G64" s="20"/>
      <c r="H64" s="20"/>
    </row>
    <row r="65" spans="1:8" ht="28.5" customHeight="1" x14ac:dyDescent="0.25">
      <c r="A65" s="33"/>
      <c r="B65" s="44"/>
      <c r="C65" s="14" t="s">
        <v>16</v>
      </c>
      <c r="D65" s="20"/>
      <c r="E65" s="20" t="e">
        <f>E64/D64*100</f>
        <v>#DIV/0!</v>
      </c>
      <c r="F65" s="20" t="e">
        <f>F64/E64*100</f>
        <v>#DIV/0!</v>
      </c>
      <c r="G65" s="20" t="e">
        <f>G64/F64*100</f>
        <v>#DIV/0!</v>
      </c>
      <c r="H65" s="20" t="e">
        <f>H64/G64*100</f>
        <v>#DIV/0!</v>
      </c>
    </row>
    <row r="66" spans="1:8" ht="31.5" x14ac:dyDescent="0.25">
      <c r="A66" s="26" t="s">
        <v>49</v>
      </c>
      <c r="B66" s="46" t="s">
        <v>69</v>
      </c>
      <c r="C66" s="28" t="s">
        <v>106</v>
      </c>
      <c r="D66" s="20"/>
      <c r="E66" s="20">
        <f>E64*E63*12/1000000</f>
        <v>0</v>
      </c>
      <c r="F66" s="20">
        <f>F64*F63*12/1000000</f>
        <v>0</v>
      </c>
      <c r="G66" s="20">
        <f>G64*G63*12/1000000</f>
        <v>0</v>
      </c>
      <c r="H66" s="20">
        <f>H64*H63*12/1000000</f>
        <v>0</v>
      </c>
    </row>
    <row r="67" spans="1:8" x14ac:dyDescent="0.25">
      <c r="A67" s="51" t="s">
        <v>79</v>
      </c>
      <c r="B67" s="52" t="s">
        <v>96</v>
      </c>
      <c r="C67" s="53"/>
      <c r="D67" s="53"/>
      <c r="E67" s="53"/>
      <c r="F67" s="53"/>
      <c r="G67" s="53"/>
      <c r="H67" s="53"/>
    </row>
    <row r="68" spans="1:8" x14ac:dyDescent="0.25">
      <c r="A68" s="54">
        <v>1</v>
      </c>
      <c r="B68" s="53" t="s">
        <v>97</v>
      </c>
      <c r="C68" s="53"/>
      <c r="D68" s="53"/>
      <c r="E68" s="53"/>
      <c r="F68" s="53"/>
      <c r="G68" s="53"/>
      <c r="H68" s="53"/>
    </row>
    <row r="69" spans="1:8" ht="47.25" x14ac:dyDescent="0.25">
      <c r="A69" s="54" t="s">
        <v>36</v>
      </c>
      <c r="B69" s="53" t="s">
        <v>98</v>
      </c>
      <c r="C69" s="28" t="s">
        <v>107</v>
      </c>
      <c r="D69" s="53"/>
      <c r="E69" s="53"/>
      <c r="F69" s="53"/>
      <c r="G69" s="53"/>
      <c r="H69" s="53"/>
    </row>
    <row r="70" spans="1:8" ht="31.5" x14ac:dyDescent="0.25">
      <c r="A70" s="54" t="s">
        <v>37</v>
      </c>
      <c r="B70" s="53" t="s">
        <v>101</v>
      </c>
      <c r="C70" s="28" t="s">
        <v>108</v>
      </c>
      <c r="D70" s="53"/>
      <c r="E70" s="53"/>
      <c r="F70" s="53"/>
      <c r="G70" s="53"/>
      <c r="H70" s="53"/>
    </row>
    <row r="71" spans="1:8" ht="31.5" x14ac:dyDescent="0.25">
      <c r="A71" s="54" t="s">
        <v>38</v>
      </c>
      <c r="B71" s="53" t="s">
        <v>99</v>
      </c>
      <c r="C71" s="28" t="s">
        <v>108</v>
      </c>
      <c r="D71" s="53"/>
      <c r="E71" s="53"/>
      <c r="F71" s="53"/>
      <c r="G71" s="53"/>
      <c r="H71" s="53"/>
    </row>
    <row r="72" spans="1:8" ht="31.5" x14ac:dyDescent="0.25">
      <c r="A72" s="54" t="s">
        <v>39</v>
      </c>
      <c r="B72" s="53" t="s">
        <v>100</v>
      </c>
      <c r="C72" s="28" t="s">
        <v>109</v>
      </c>
      <c r="D72" s="53"/>
      <c r="E72" s="53"/>
      <c r="F72" s="53"/>
      <c r="G72" s="53"/>
      <c r="H72" s="53"/>
    </row>
    <row r="73" spans="1:8" x14ac:dyDescent="0.25">
      <c r="A73" s="51" t="s">
        <v>95</v>
      </c>
      <c r="B73" s="52" t="s">
        <v>102</v>
      </c>
      <c r="C73" s="49"/>
      <c r="D73" s="53"/>
      <c r="E73" s="53"/>
      <c r="F73" s="53"/>
      <c r="G73" s="53"/>
      <c r="H73" s="53"/>
    </row>
    <row r="74" spans="1:8" ht="31.5" x14ac:dyDescent="0.25">
      <c r="A74" s="55">
        <v>1</v>
      </c>
      <c r="B74" s="19" t="s">
        <v>103</v>
      </c>
      <c r="C74" s="49" t="s">
        <v>35</v>
      </c>
      <c r="D74" s="53">
        <v>1</v>
      </c>
      <c r="E74" s="53">
        <v>1</v>
      </c>
      <c r="F74" s="53">
        <v>1</v>
      </c>
      <c r="G74" s="53">
        <v>1</v>
      </c>
      <c r="H74" s="53">
        <v>1</v>
      </c>
    </row>
    <row r="75" spans="1:8" ht="31.5" x14ac:dyDescent="0.25">
      <c r="A75" s="55">
        <v>2</v>
      </c>
      <c r="B75" s="19" t="s">
        <v>104</v>
      </c>
      <c r="C75" s="49" t="s">
        <v>35</v>
      </c>
      <c r="D75" s="53">
        <v>1</v>
      </c>
      <c r="E75" s="53">
        <v>2</v>
      </c>
      <c r="F75" s="53">
        <v>1</v>
      </c>
      <c r="G75" s="53">
        <v>1</v>
      </c>
      <c r="H75" s="53">
        <v>1</v>
      </c>
    </row>
  </sheetData>
  <mergeCells count="29">
    <mergeCell ref="B25:H25"/>
    <mergeCell ref="A44:A45"/>
    <mergeCell ref="B44:B45"/>
    <mergeCell ref="A55:A56"/>
    <mergeCell ref="H31:H32"/>
    <mergeCell ref="C31:C32"/>
    <mergeCell ref="D31:D32"/>
    <mergeCell ref="E31:E32"/>
    <mergeCell ref="F31:F32"/>
    <mergeCell ref="G31:G32"/>
    <mergeCell ref="A64:A65"/>
    <mergeCell ref="B64:B65"/>
    <mergeCell ref="A26:A27"/>
    <mergeCell ref="A28:A29"/>
    <mergeCell ref="A30:A32"/>
    <mergeCell ref="A42:A43"/>
    <mergeCell ref="B42:B43"/>
    <mergeCell ref="B26:B27"/>
    <mergeCell ref="B28:B29"/>
    <mergeCell ref="B30:B32"/>
    <mergeCell ref="B55:B56"/>
    <mergeCell ref="B23:B24"/>
    <mergeCell ref="A23:A24"/>
    <mergeCell ref="A1:H1"/>
    <mergeCell ref="A2:H2"/>
    <mergeCell ref="A4:A5"/>
    <mergeCell ref="B4:B5"/>
    <mergeCell ref="C4:C5"/>
    <mergeCell ref="F4:H4"/>
  </mergeCells>
  <pageMargins left="0.59055118110236227" right="0.59055118110236227" top="0.78740157480314965" bottom="0.59055118110236227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sqref="A1:J34"/>
    </sheetView>
  </sheetViews>
  <sheetFormatPr defaultRowHeight="15" x14ac:dyDescent="0.25"/>
  <cols>
    <col min="1" max="1" width="9.140625" style="66"/>
    <col min="2" max="2" width="34" style="66" customWidth="1"/>
    <col min="3" max="3" width="14.28515625" style="66" customWidth="1"/>
    <col min="4" max="4" width="10.42578125" style="66" customWidth="1"/>
    <col min="5" max="6" width="10" style="66" customWidth="1"/>
    <col min="7" max="7" width="10.140625" style="66" bestFit="1" customWidth="1"/>
    <col min="8" max="8" width="10.28515625" style="66" customWidth="1"/>
    <col min="9" max="9" width="10" style="66" customWidth="1"/>
    <col min="10" max="10" width="10.5703125" style="66" customWidth="1"/>
  </cols>
  <sheetData>
    <row r="1" spans="1:10" ht="18.75" x14ac:dyDescent="0.25">
      <c r="A1" s="59"/>
      <c r="B1" s="59"/>
      <c r="C1" s="59"/>
      <c r="D1" s="59"/>
      <c r="E1" s="59"/>
      <c r="F1" s="59"/>
      <c r="G1" s="59"/>
      <c r="H1" s="60"/>
      <c r="I1" s="60"/>
      <c r="J1" s="60"/>
    </row>
    <row r="2" spans="1:10" ht="18.75" x14ac:dyDescent="0.3">
      <c r="A2" s="61" t="s">
        <v>113</v>
      </c>
      <c r="B2" s="62"/>
      <c r="C2" s="62"/>
      <c r="D2" s="62"/>
      <c r="E2" s="62"/>
      <c r="F2" s="62"/>
      <c r="G2" s="62"/>
      <c r="H2" s="60"/>
      <c r="I2" s="60"/>
      <c r="J2" s="60"/>
    </row>
    <row r="3" spans="1:10" ht="15.75" x14ac:dyDescent="0.25">
      <c r="A3" s="63"/>
      <c r="B3" s="64"/>
      <c r="C3" s="65"/>
      <c r="D3" s="65"/>
      <c r="E3" s="65"/>
      <c r="F3" s="65"/>
      <c r="G3" s="65"/>
    </row>
    <row r="4" spans="1:10" ht="15.75" x14ac:dyDescent="0.25">
      <c r="A4" s="67" t="s">
        <v>0</v>
      </c>
      <c r="B4" s="68" t="s">
        <v>1</v>
      </c>
      <c r="C4" s="67" t="s">
        <v>2</v>
      </c>
      <c r="D4" s="69" t="s">
        <v>55</v>
      </c>
      <c r="E4" s="70" t="s">
        <v>4</v>
      </c>
      <c r="F4" s="71"/>
      <c r="G4" s="71"/>
      <c r="H4" s="72"/>
      <c r="I4" s="72"/>
      <c r="J4" s="73"/>
    </row>
    <row r="5" spans="1:10" ht="15.75" x14ac:dyDescent="0.25">
      <c r="A5" s="67"/>
      <c r="B5" s="68"/>
      <c r="C5" s="67"/>
      <c r="D5" s="69">
        <v>2025</v>
      </c>
      <c r="E5" s="28">
        <v>2026</v>
      </c>
      <c r="F5" s="28">
        <v>2027</v>
      </c>
      <c r="G5" s="28">
        <v>2028</v>
      </c>
      <c r="H5" s="28">
        <v>2029</v>
      </c>
      <c r="I5" s="28">
        <v>2030</v>
      </c>
      <c r="J5" s="28">
        <v>2031</v>
      </c>
    </row>
    <row r="6" spans="1:10" ht="31.5" x14ac:dyDescent="0.25">
      <c r="A6" s="23" t="s">
        <v>28</v>
      </c>
      <c r="B6" s="24" t="s">
        <v>114</v>
      </c>
      <c r="C6" s="25" t="s">
        <v>115</v>
      </c>
      <c r="D6" s="25"/>
      <c r="E6" s="25"/>
      <c r="F6" s="25"/>
      <c r="G6" s="25"/>
      <c r="H6" s="74"/>
      <c r="I6" s="74"/>
      <c r="J6" s="74"/>
    </row>
    <row r="7" spans="1:10" ht="47.25" x14ac:dyDescent="0.25">
      <c r="A7" s="26">
        <v>1</v>
      </c>
      <c r="B7" s="46" t="s">
        <v>116</v>
      </c>
      <c r="C7" s="25" t="s">
        <v>115</v>
      </c>
      <c r="D7" s="75">
        <f t="shared" ref="D7:J7" si="0">D8+D11</f>
        <v>342976</v>
      </c>
      <c r="E7" s="75">
        <f t="shared" si="0"/>
        <v>164437.90000000002</v>
      </c>
      <c r="F7" s="75">
        <f t="shared" si="0"/>
        <v>171926.8</v>
      </c>
      <c r="G7" s="75">
        <f t="shared" si="0"/>
        <v>163054.1</v>
      </c>
      <c r="H7" s="75">
        <f t="shared" si="0"/>
        <v>167440</v>
      </c>
      <c r="I7" s="75">
        <f t="shared" si="0"/>
        <v>171957.40000000002</v>
      </c>
      <c r="J7" s="75">
        <f t="shared" si="0"/>
        <v>176610.40000000002</v>
      </c>
    </row>
    <row r="8" spans="1:10" ht="31.5" x14ac:dyDescent="0.25">
      <c r="A8" s="26" t="s">
        <v>36</v>
      </c>
      <c r="B8" s="46" t="s">
        <v>117</v>
      </c>
      <c r="C8" s="25" t="s">
        <v>115</v>
      </c>
      <c r="D8" s="75">
        <f>D9+D10</f>
        <v>209305.3</v>
      </c>
      <c r="E8" s="75">
        <f>E9+E10</f>
        <v>132996.70000000001</v>
      </c>
      <c r="F8" s="75">
        <f>F9+F10</f>
        <v>141937.29999999999</v>
      </c>
      <c r="G8" s="75">
        <f>G9+G10</f>
        <v>146195.4</v>
      </c>
      <c r="H8" s="75">
        <f t="shared" ref="H8:J8" si="1">H9+H10</f>
        <v>150581.29999999999</v>
      </c>
      <c r="I8" s="75">
        <f t="shared" si="1"/>
        <v>155098.70000000001</v>
      </c>
      <c r="J8" s="75">
        <f t="shared" si="1"/>
        <v>159751.70000000001</v>
      </c>
    </row>
    <row r="9" spans="1:10" ht="15.75" x14ac:dyDescent="0.25">
      <c r="A9" s="26" t="s">
        <v>118</v>
      </c>
      <c r="B9" s="46" t="s">
        <v>119</v>
      </c>
      <c r="C9" s="25" t="s">
        <v>115</v>
      </c>
      <c r="D9" s="75">
        <v>105339</v>
      </c>
      <c r="E9" s="75">
        <v>95279.6</v>
      </c>
      <c r="F9" s="75">
        <v>97779.8</v>
      </c>
      <c r="G9" s="75">
        <v>100713.2</v>
      </c>
      <c r="H9" s="76">
        <v>103734.6</v>
      </c>
      <c r="I9" s="76">
        <v>106846.6</v>
      </c>
      <c r="J9" s="76">
        <v>110052</v>
      </c>
    </row>
    <row r="10" spans="1:10" ht="15.75" x14ac:dyDescent="0.25">
      <c r="A10" s="26" t="s">
        <v>120</v>
      </c>
      <c r="B10" s="46" t="s">
        <v>121</v>
      </c>
      <c r="C10" s="25" t="s">
        <v>115</v>
      </c>
      <c r="D10" s="75">
        <v>103966.3</v>
      </c>
      <c r="E10" s="75">
        <v>37717.1</v>
      </c>
      <c r="F10" s="75">
        <v>44157.5</v>
      </c>
      <c r="G10" s="75">
        <v>45482.2</v>
      </c>
      <c r="H10" s="76">
        <v>46846.7</v>
      </c>
      <c r="I10" s="76">
        <v>48252.1</v>
      </c>
      <c r="J10" s="76">
        <v>49699.7</v>
      </c>
    </row>
    <row r="11" spans="1:10" ht="15.75" x14ac:dyDescent="0.25">
      <c r="A11" s="26" t="s">
        <v>37</v>
      </c>
      <c r="B11" s="46" t="s">
        <v>122</v>
      </c>
      <c r="C11" s="25" t="s">
        <v>115</v>
      </c>
      <c r="D11" s="75">
        <f>D12+D18</f>
        <v>133670.70000000001</v>
      </c>
      <c r="E11" s="75">
        <f t="shared" ref="E11:J11" si="2">E12+E18</f>
        <v>31441.200000000001</v>
      </c>
      <c r="F11" s="75">
        <f t="shared" si="2"/>
        <v>29989.500000000004</v>
      </c>
      <c r="G11" s="75">
        <f t="shared" si="2"/>
        <v>16858.7</v>
      </c>
      <c r="H11" s="75">
        <f t="shared" si="2"/>
        <v>16858.7</v>
      </c>
      <c r="I11" s="75">
        <f t="shared" si="2"/>
        <v>16858.7</v>
      </c>
      <c r="J11" s="75">
        <f t="shared" si="2"/>
        <v>16858.7</v>
      </c>
    </row>
    <row r="12" spans="1:10" ht="26.25" x14ac:dyDescent="0.25">
      <c r="A12" s="77"/>
      <c r="B12" s="78" t="s">
        <v>123</v>
      </c>
      <c r="C12" s="79"/>
      <c r="D12" s="80">
        <f>D13+D14+D15+D16+D17</f>
        <v>133670.70000000001</v>
      </c>
      <c r="E12" s="80">
        <f t="shared" ref="E12:J12" si="3">E13+E14+E15+E16+E17</f>
        <v>31441.200000000001</v>
      </c>
      <c r="F12" s="80">
        <f t="shared" si="3"/>
        <v>29989.500000000004</v>
      </c>
      <c r="G12" s="80">
        <f t="shared" si="3"/>
        <v>16858.7</v>
      </c>
      <c r="H12" s="80">
        <f t="shared" si="3"/>
        <v>16858.7</v>
      </c>
      <c r="I12" s="80">
        <f t="shared" si="3"/>
        <v>16858.7</v>
      </c>
      <c r="J12" s="80">
        <f t="shared" si="3"/>
        <v>16858.7</v>
      </c>
    </row>
    <row r="13" spans="1:10" ht="26.25" x14ac:dyDescent="0.25">
      <c r="A13" s="77" t="s">
        <v>124</v>
      </c>
      <c r="B13" s="81" t="s">
        <v>125</v>
      </c>
      <c r="C13" s="79" t="s">
        <v>126</v>
      </c>
      <c r="D13" s="82">
        <v>14901.1</v>
      </c>
      <c r="E13" s="82">
        <v>16645.8</v>
      </c>
      <c r="F13" s="82">
        <v>15144.2</v>
      </c>
      <c r="G13" s="82">
        <v>13853.1</v>
      </c>
      <c r="H13" s="82">
        <v>13853.1</v>
      </c>
      <c r="I13" s="82">
        <v>13853.1</v>
      </c>
      <c r="J13" s="82">
        <v>13853.1</v>
      </c>
    </row>
    <row r="14" spans="1:10" ht="39" x14ac:dyDescent="0.25">
      <c r="A14" s="77" t="s">
        <v>127</v>
      </c>
      <c r="B14" s="81" t="s">
        <v>128</v>
      </c>
      <c r="C14" s="79" t="s">
        <v>126</v>
      </c>
      <c r="D14" s="82">
        <v>7342.2</v>
      </c>
      <c r="E14" s="82">
        <v>2785.2</v>
      </c>
      <c r="F14" s="82">
        <v>1640.7</v>
      </c>
      <c r="G14" s="82">
        <v>1622.2</v>
      </c>
      <c r="H14" s="82">
        <v>1622.2</v>
      </c>
      <c r="I14" s="82">
        <v>1622.2</v>
      </c>
      <c r="J14" s="82">
        <v>1622.2</v>
      </c>
    </row>
    <row r="15" spans="1:10" ht="39" x14ac:dyDescent="0.25">
      <c r="A15" s="77" t="s">
        <v>129</v>
      </c>
      <c r="B15" s="81" t="s">
        <v>130</v>
      </c>
      <c r="C15" s="79" t="s">
        <v>126</v>
      </c>
      <c r="D15" s="82">
        <v>96199.8</v>
      </c>
      <c r="E15" s="82">
        <v>10672.8</v>
      </c>
      <c r="F15" s="82">
        <v>11821.2</v>
      </c>
      <c r="G15" s="82"/>
      <c r="H15" s="82"/>
      <c r="I15" s="82"/>
      <c r="J15" s="82"/>
    </row>
    <row r="16" spans="1:10" ht="26.25" x14ac:dyDescent="0.25">
      <c r="A16" s="77" t="s">
        <v>131</v>
      </c>
      <c r="B16" s="81" t="s">
        <v>132</v>
      </c>
      <c r="C16" s="79" t="s">
        <v>126</v>
      </c>
      <c r="D16" s="82">
        <v>1227.5999999999999</v>
      </c>
      <c r="E16" s="82">
        <v>1337.4</v>
      </c>
      <c r="F16" s="82">
        <v>1383.4</v>
      </c>
      <c r="G16" s="82">
        <v>1383.4</v>
      </c>
      <c r="H16" s="82">
        <v>1383.4</v>
      </c>
      <c r="I16" s="82">
        <v>1383.4</v>
      </c>
      <c r="J16" s="82">
        <v>1383.4</v>
      </c>
    </row>
    <row r="17" spans="1:10" ht="15.75" x14ac:dyDescent="0.25">
      <c r="A17" s="77" t="s">
        <v>133</v>
      </c>
      <c r="B17" s="81" t="s">
        <v>134</v>
      </c>
      <c r="C17" s="79" t="s">
        <v>126</v>
      </c>
      <c r="D17" s="82">
        <v>14000</v>
      </c>
      <c r="E17" s="83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</row>
    <row r="18" spans="1:10" ht="15.75" x14ac:dyDescent="0.25">
      <c r="A18" s="77" t="s">
        <v>135</v>
      </c>
      <c r="B18" s="81" t="s">
        <v>136</v>
      </c>
      <c r="C18" s="79" t="s">
        <v>126</v>
      </c>
      <c r="D18" s="83">
        <v>0</v>
      </c>
      <c r="E18" s="83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</row>
    <row r="19" spans="1:10" ht="47.25" x14ac:dyDescent="0.25">
      <c r="A19" s="26">
        <v>2</v>
      </c>
      <c r="B19" s="46" t="s">
        <v>137</v>
      </c>
      <c r="C19" s="25" t="s">
        <v>115</v>
      </c>
      <c r="D19" s="75">
        <f>338336.7</f>
        <v>338336.7</v>
      </c>
      <c r="E19" s="75">
        <f>164437.9</f>
        <v>164437.9</v>
      </c>
      <c r="F19" s="75">
        <v>171926.8</v>
      </c>
      <c r="G19" s="75">
        <f>161677.7+1383.4-7</f>
        <v>163054.1</v>
      </c>
      <c r="H19" s="75">
        <f>166063.6+1383.4-7</f>
        <v>167440</v>
      </c>
      <c r="I19" s="75">
        <f>170581+1383.4-7</f>
        <v>171957.4</v>
      </c>
      <c r="J19" s="75">
        <f>175234+1383.4-7</f>
        <v>176610.4</v>
      </c>
    </row>
    <row r="20" spans="1:10" ht="15.75" x14ac:dyDescent="0.25">
      <c r="A20" s="26" t="s">
        <v>138</v>
      </c>
      <c r="B20" s="84" t="s">
        <v>139</v>
      </c>
      <c r="C20" s="25" t="s">
        <v>115</v>
      </c>
      <c r="D20" s="75" t="s">
        <v>140</v>
      </c>
      <c r="E20" s="75" t="s">
        <v>140</v>
      </c>
      <c r="F20" s="75">
        <v>3968.1</v>
      </c>
      <c r="G20" s="75">
        <v>8083.5</v>
      </c>
      <c r="H20" s="74" t="s">
        <v>140</v>
      </c>
      <c r="I20" s="74" t="s">
        <v>140</v>
      </c>
      <c r="J20" s="74" t="s">
        <v>140</v>
      </c>
    </row>
    <row r="21" spans="1:10" ht="31.5" x14ac:dyDescent="0.25">
      <c r="A21" s="26" t="s">
        <v>141</v>
      </c>
      <c r="B21" s="84" t="s">
        <v>142</v>
      </c>
      <c r="C21" s="25" t="s">
        <v>115</v>
      </c>
      <c r="D21" s="75">
        <f>D19</f>
        <v>338336.7</v>
      </c>
      <c r="E21" s="75">
        <f t="shared" ref="E21:J21" si="4">E19</f>
        <v>164437.9</v>
      </c>
      <c r="F21" s="75">
        <f>F19-F20</f>
        <v>167958.69999999998</v>
      </c>
      <c r="G21" s="75">
        <f>G19-G20</f>
        <v>154970.6</v>
      </c>
      <c r="H21" s="75">
        <f t="shared" si="4"/>
        <v>167440</v>
      </c>
      <c r="I21" s="75">
        <f t="shared" si="4"/>
        <v>171957.4</v>
      </c>
      <c r="J21" s="75">
        <f t="shared" si="4"/>
        <v>176610.4</v>
      </c>
    </row>
    <row r="22" spans="1:10" ht="31.5" x14ac:dyDescent="0.25">
      <c r="A22" s="26" t="s">
        <v>143</v>
      </c>
      <c r="B22" s="85" t="s">
        <v>144</v>
      </c>
      <c r="C22" s="28"/>
      <c r="D22" s="75">
        <v>149679.6</v>
      </c>
      <c r="E22" s="75">
        <v>66437.899999999994</v>
      </c>
      <c r="F22" s="75">
        <v>70926.8</v>
      </c>
      <c r="G22" s="75">
        <v>62054.1</v>
      </c>
      <c r="H22" s="74"/>
      <c r="I22" s="74"/>
      <c r="J22" s="74"/>
    </row>
    <row r="23" spans="1:10" ht="15.75" x14ac:dyDescent="0.25">
      <c r="A23" s="26" t="s">
        <v>143</v>
      </c>
      <c r="B23" s="85" t="s">
        <v>145</v>
      </c>
      <c r="C23" s="28"/>
      <c r="D23" s="75">
        <v>188657.1</v>
      </c>
      <c r="E23" s="75">
        <v>98000</v>
      </c>
      <c r="F23" s="75">
        <v>97031.9</v>
      </c>
      <c r="G23" s="75">
        <v>92916.5</v>
      </c>
      <c r="H23" s="76">
        <v>167440</v>
      </c>
      <c r="I23" s="76">
        <v>171957.4</v>
      </c>
      <c r="J23" s="76">
        <v>176610.4</v>
      </c>
    </row>
    <row r="24" spans="1:10" ht="47.25" x14ac:dyDescent="0.25">
      <c r="A24" s="26">
        <v>3</v>
      </c>
      <c r="B24" s="46" t="s">
        <v>146</v>
      </c>
      <c r="C24" s="25" t="s">
        <v>115</v>
      </c>
      <c r="D24" s="75">
        <f>D7-D19</f>
        <v>4639.2999999999884</v>
      </c>
      <c r="E24" s="75">
        <f t="shared" ref="E24:J24" si="5">E7-E19</f>
        <v>0</v>
      </c>
      <c r="F24" s="75">
        <f>F7-F19</f>
        <v>0</v>
      </c>
      <c r="G24" s="75">
        <f>G7-G19</f>
        <v>0</v>
      </c>
      <c r="H24" s="75">
        <f t="shared" si="5"/>
        <v>0</v>
      </c>
      <c r="I24" s="75">
        <f t="shared" si="5"/>
        <v>0</v>
      </c>
      <c r="J24" s="75">
        <f t="shared" si="5"/>
        <v>0</v>
      </c>
    </row>
    <row r="25" spans="1:10" x14ac:dyDescent="0.25">
      <c r="A25" s="86"/>
      <c r="B25" s="87" t="s">
        <v>147</v>
      </c>
      <c r="C25" s="88"/>
      <c r="D25" s="89">
        <f>D24-D26-D29-D32-D33</f>
        <v>9278.5999999999876</v>
      </c>
      <c r="E25" s="89">
        <f>E24-E26-E29-E32-E33</f>
        <v>0</v>
      </c>
      <c r="F25" s="89">
        <f t="shared" ref="F25:J25" si="6">F24-F26-F29-F32-F33</f>
        <v>0</v>
      </c>
      <c r="G25" s="89">
        <f t="shared" si="6"/>
        <v>0</v>
      </c>
      <c r="H25" s="89">
        <f t="shared" si="6"/>
        <v>0</v>
      </c>
      <c r="I25" s="89">
        <f t="shared" si="6"/>
        <v>0</v>
      </c>
      <c r="J25" s="89">
        <f t="shared" si="6"/>
        <v>0</v>
      </c>
    </row>
    <row r="26" spans="1:10" ht="47.25" x14ac:dyDescent="0.25">
      <c r="A26" s="26" t="s">
        <v>148</v>
      </c>
      <c r="B26" s="90" t="s">
        <v>149</v>
      </c>
      <c r="C26" s="25" t="s">
        <v>115</v>
      </c>
      <c r="D26" s="75">
        <f>D27-D28</f>
        <v>0</v>
      </c>
      <c r="E26" s="75">
        <f t="shared" ref="E26:J26" si="7">E27-E28</f>
        <v>0</v>
      </c>
      <c r="F26" s="75">
        <f t="shared" si="7"/>
        <v>0</v>
      </c>
      <c r="G26" s="75">
        <f t="shared" si="7"/>
        <v>0</v>
      </c>
      <c r="H26" s="75">
        <f t="shared" si="7"/>
        <v>0</v>
      </c>
      <c r="I26" s="75">
        <f t="shared" si="7"/>
        <v>0</v>
      </c>
      <c r="J26" s="75">
        <f t="shared" si="7"/>
        <v>0</v>
      </c>
    </row>
    <row r="27" spans="1:10" ht="15.75" x14ac:dyDescent="0.25">
      <c r="A27" s="26"/>
      <c r="B27" s="91" t="s">
        <v>150</v>
      </c>
      <c r="C27" s="25" t="s">
        <v>115</v>
      </c>
      <c r="D27" s="75"/>
      <c r="E27" s="75"/>
      <c r="F27" s="75"/>
      <c r="G27" s="75"/>
      <c r="H27" s="75"/>
      <c r="I27" s="75"/>
      <c r="J27" s="75"/>
    </row>
    <row r="28" spans="1:10" ht="15.75" x14ac:dyDescent="0.25">
      <c r="A28" s="26"/>
      <c r="B28" s="91" t="s">
        <v>151</v>
      </c>
      <c r="C28" s="25" t="s">
        <v>115</v>
      </c>
      <c r="D28" s="75"/>
      <c r="E28" s="75"/>
      <c r="F28" s="75"/>
      <c r="G28" s="75"/>
      <c r="H28" s="75"/>
      <c r="I28" s="75"/>
      <c r="J28" s="75"/>
    </row>
    <row r="29" spans="1:10" ht="47.25" x14ac:dyDescent="0.25">
      <c r="A29" s="26" t="s">
        <v>152</v>
      </c>
      <c r="B29" s="90" t="s">
        <v>153</v>
      </c>
      <c r="C29" s="25" t="s">
        <v>115</v>
      </c>
      <c r="D29" s="75">
        <f>D30-D31</f>
        <v>-10000</v>
      </c>
      <c r="E29" s="75">
        <f t="shared" ref="E29:J29" si="8">E30-E31</f>
        <v>0</v>
      </c>
      <c r="F29" s="75">
        <f t="shared" si="8"/>
        <v>0</v>
      </c>
      <c r="G29" s="75">
        <f t="shared" si="8"/>
        <v>0</v>
      </c>
      <c r="H29" s="75">
        <f t="shared" si="8"/>
        <v>0</v>
      </c>
      <c r="I29" s="75">
        <f t="shared" si="8"/>
        <v>0</v>
      </c>
      <c r="J29" s="75">
        <f t="shared" si="8"/>
        <v>0</v>
      </c>
    </row>
    <row r="30" spans="1:10" ht="15.75" x14ac:dyDescent="0.25">
      <c r="A30" s="26"/>
      <c r="B30" s="91" t="s">
        <v>150</v>
      </c>
      <c r="C30" s="25" t="s">
        <v>115</v>
      </c>
      <c r="D30" s="75">
        <v>12000</v>
      </c>
      <c r="E30" s="75">
        <v>0</v>
      </c>
      <c r="F30" s="75"/>
      <c r="G30" s="75"/>
      <c r="H30" s="75"/>
      <c r="I30" s="75"/>
      <c r="J30" s="75"/>
    </row>
    <row r="31" spans="1:10" ht="15.75" x14ac:dyDescent="0.25">
      <c r="A31" s="26"/>
      <c r="B31" s="91" t="s">
        <v>151</v>
      </c>
      <c r="C31" s="25" t="s">
        <v>115</v>
      </c>
      <c r="D31" s="75">
        <v>22000</v>
      </c>
      <c r="E31" s="75"/>
      <c r="F31" s="75"/>
      <c r="G31" s="75"/>
      <c r="H31" s="75"/>
      <c r="I31" s="75"/>
      <c r="J31" s="75"/>
    </row>
    <row r="32" spans="1:10" ht="15.75" x14ac:dyDescent="0.25">
      <c r="A32" s="26" t="s">
        <v>154</v>
      </c>
      <c r="B32" s="90" t="s">
        <v>155</v>
      </c>
      <c r="C32" s="25" t="s">
        <v>115</v>
      </c>
      <c r="D32" s="75">
        <v>5360.7</v>
      </c>
      <c r="E32" s="75"/>
      <c r="F32" s="75"/>
      <c r="G32" s="75"/>
      <c r="H32" s="75"/>
      <c r="I32" s="75"/>
      <c r="J32" s="75"/>
    </row>
    <row r="33" spans="1:10" ht="63" x14ac:dyDescent="0.25">
      <c r="A33" s="26" t="s">
        <v>156</v>
      </c>
      <c r="B33" s="90" t="s">
        <v>157</v>
      </c>
      <c r="C33" s="25" t="s">
        <v>115</v>
      </c>
      <c r="D33" s="75"/>
      <c r="E33" s="75"/>
      <c r="F33" s="75"/>
      <c r="G33" s="75"/>
      <c r="H33" s="75"/>
      <c r="I33" s="75"/>
      <c r="J33" s="75"/>
    </row>
    <row r="34" spans="1:10" ht="15.75" x14ac:dyDescent="0.25">
      <c r="A34" s="26" t="s">
        <v>44</v>
      </c>
      <c r="B34" s="46" t="s">
        <v>52</v>
      </c>
      <c r="C34" s="25" t="s">
        <v>115</v>
      </c>
      <c r="D34" s="75"/>
      <c r="E34" s="75"/>
      <c r="F34" s="75"/>
      <c r="G34" s="75"/>
      <c r="H34" s="74"/>
      <c r="I34" s="74"/>
      <c r="J34" s="74"/>
    </row>
  </sheetData>
  <mergeCells count="6">
    <mergeCell ref="A1:J1"/>
    <mergeCell ref="A2:J2"/>
    <mergeCell ref="A4:A5"/>
    <mergeCell ref="B4:B5"/>
    <mergeCell ref="C4:C5"/>
    <mergeCell ref="E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основные показатели</vt:lpstr>
      <vt:lpstr>бюджетные показатели</vt:lpstr>
      <vt:lpstr>'основные показатели'!Заголовки_для_печати</vt:lpstr>
      <vt:lpstr>'основные показатели'!Область_печати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</dc:title>
  <dc:subject>прогноз МО</dc:subject>
  <dc:creator/>
  <cp:lastModifiedBy/>
  <dcterms:created xsi:type="dcterms:W3CDTF">2006-09-28T05:33:49Z</dcterms:created>
  <dcterms:modified xsi:type="dcterms:W3CDTF">2026-03-19T07:32:30Z</dcterms:modified>
  <cp:contentStatus>проект</cp:contentStatus>
</cp:coreProperties>
</file>