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" windowWidth="22305" windowHeight="9270"/>
  </bookViews>
  <sheets>
    <sheet name="Шлиссельбург" sheetId="1" r:id="rId1"/>
  </sheets>
  <definedNames>
    <definedName name="APPT" localSheetId="0">Шлиссельбург!#REF!</definedName>
    <definedName name="FIO" localSheetId="0">Шлиссельбург!#REF!</definedName>
    <definedName name="LAST_CELL" localSheetId="0">Шлиссельбург!#REF!</definedName>
    <definedName name="SIGN" localSheetId="0">Шлиссельбург!#REF!</definedName>
  </definedNames>
  <calcPr calcId="145621"/>
</workbook>
</file>

<file path=xl/calcChain.xml><?xml version="1.0" encoding="utf-8"?>
<calcChain xmlns="http://schemas.openxmlformats.org/spreadsheetml/2006/main">
  <c r="E41" i="1" l="1"/>
  <c r="E40" i="1" s="1"/>
  <c r="D41" i="1"/>
  <c r="D48" i="1" l="1"/>
  <c r="E55" i="1"/>
  <c r="D55" i="1"/>
  <c r="D54" i="1"/>
  <c r="E60" i="1"/>
  <c r="D60" i="1"/>
  <c r="F62" i="1"/>
  <c r="E68" i="1"/>
  <c r="D68" i="1"/>
  <c r="E66" i="1"/>
  <c r="D66" i="1"/>
  <c r="E64" i="1"/>
  <c r="D64" i="1"/>
  <c r="E56" i="1"/>
  <c r="E58" i="1"/>
  <c r="D58" i="1"/>
  <c r="D56" i="1"/>
  <c r="E63" i="1" l="1"/>
  <c r="E54" i="1" s="1"/>
  <c r="D63" i="1"/>
  <c r="E52" i="1"/>
  <c r="D52" i="1"/>
  <c r="E50" i="1"/>
  <c r="D50" i="1"/>
  <c r="D49" i="1" s="1"/>
  <c r="D40" i="1"/>
  <c r="E43" i="1"/>
  <c r="D43" i="1"/>
  <c r="E35" i="1"/>
  <c r="E38" i="1"/>
  <c r="D38" i="1"/>
  <c r="E36" i="1"/>
  <c r="D36" i="1"/>
  <c r="D35" i="1" s="1"/>
  <c r="E30" i="1"/>
  <c r="E29" i="1" s="1"/>
  <c r="D30" i="1"/>
  <c r="D29" i="1" s="1"/>
  <c r="E25" i="1"/>
  <c r="E24" i="1" s="1"/>
  <c r="D25" i="1"/>
  <c r="D24" i="1" s="1"/>
  <c r="E21" i="1"/>
  <c r="D21" i="1"/>
  <c r="E16" i="1"/>
  <c r="D16" i="1"/>
  <c r="E13" i="1"/>
  <c r="E12" i="1" s="1"/>
  <c r="E11" i="1" s="1"/>
  <c r="E7" i="1" s="1"/>
  <c r="E70" i="1" s="1"/>
  <c r="D13" i="1"/>
  <c r="D12" i="1" s="1"/>
  <c r="D11" i="1" s="1"/>
  <c r="D7" i="1" s="1"/>
  <c r="D70" i="1" s="1"/>
  <c r="E9" i="1"/>
  <c r="E8" i="1" s="1"/>
  <c r="D9" i="1"/>
  <c r="D8" i="1" s="1"/>
  <c r="E48" i="1" l="1"/>
  <c r="F69" i="1" l="1"/>
  <c r="F68" i="1"/>
  <c r="F67" i="1"/>
  <c r="F66" i="1"/>
  <c r="F65" i="1"/>
  <c r="F64" i="1"/>
  <c r="F63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6" i="1"/>
  <c r="D6" i="1"/>
  <c r="F6" i="1" l="1"/>
  <c r="F70" i="1"/>
</calcChain>
</file>

<file path=xl/sharedStrings.xml><?xml version="1.0" encoding="utf-8"?>
<sst xmlns="http://schemas.openxmlformats.org/spreadsheetml/2006/main" count="197" uniqueCount="122">
  <si>
    <t>КВСР</t>
  </si>
  <si>
    <t>КЦСР</t>
  </si>
  <si>
    <t>Наименование программы, подпрограммы, мероприятия</t>
  </si>
  <si>
    <t>Объем финансирования на 2017 год ( руб.)</t>
  </si>
  <si>
    <t>Исполнение ( руб.)</t>
  </si>
  <si>
    <t>% исполнения</t>
  </si>
  <si>
    <t>Итого</t>
  </si>
  <si>
    <t>010</t>
  </si>
  <si>
    <t>МО Шлиссельбургское ГП</t>
  </si>
  <si>
    <t>8Ш00000000</t>
  </si>
  <si>
    <t>Муниципальная программа "Энергосбережение и энергоэффективность на территории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2016-2020 годы"</t>
  </si>
  <si>
    <t>8Ш00100000</t>
  </si>
  <si>
    <t>Основное мероприятие "Повышение энергоэффективности расходования бюджетных средств муниципального образования"</t>
  </si>
  <si>
    <t>8Ш00119100</t>
  </si>
  <si>
    <t>Установка приборов учета электроэнергии</t>
  </si>
  <si>
    <t>9000000000</t>
  </si>
  <si>
    <t>Муниципальная программа "Развитие жилищно-коммунального и дорожного хозяйства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</si>
  <si>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9010000000</t>
  </si>
  <si>
    <t>Подпрограмма "Развитие улично-дорожной сети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</si>
  <si>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9010100000</t>
  </si>
  <si>
    <t>Основное мероприятие "Развитие улично-дорожной сети муниципального образования"</t>
  </si>
  <si>
    <t>9010114180</t>
  </si>
  <si>
    <t>Развитие улично-дорожной сети муниципального образования</t>
  </si>
  <si>
    <t>9010172030</t>
  </si>
  <si>
    <t>Мероприятия на подготовку и проведение мероприятий, посвященных Дню образования Ленинградской области</t>
  </si>
  <si>
    <t>9010200000</t>
  </si>
  <si>
    <t>Основное мероприятие "Капитальный ремонт и ремонт автомобильных дорог общего пользования местного значения"</t>
  </si>
  <si>
    <t>9010270140</t>
  </si>
  <si>
    <t>Капитальный ремонт и ремонт автомобильных дорог общего пользования местного значения</t>
  </si>
  <si>
    <t>9010272020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</si>
  <si>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</si>
  <si>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9010274200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</si>
  <si>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</si>
  <si>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90102s0140</t>
  </si>
  <si>
    <t>9010300000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</si>
  <si>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</si>
  <si>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9010370120</t>
  </si>
  <si>
    <t>Проектирование и строительство (реконструкцию) автомобильных дорог общего пользования местного значения</t>
  </si>
  <si>
    <t>90103S0120</t>
  </si>
  <si>
    <t>9020000000</t>
  </si>
  <si>
    <t>Подпрограмма "Развитие жилищного фонда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</si>
  <si>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9020100000</t>
  </si>
  <si>
    <t>Основное мероприятие "Капитальный ремонт многоквартирных домов и оказание поддержки гражданам, пострадавшим в результате пожара муниципального жилищного фонда"</t>
  </si>
  <si>
    <t>9020115100</t>
  </si>
  <si>
    <t>Взносы некоммерческой организации "Фонд капитального ремонта многоквартирных домов Ленинградской области" за счет средств, собираемых в счет платы за социальный найм</t>
  </si>
  <si>
    <t>9020170800</t>
  </si>
  <si>
    <t>Оказание поддержки гражданам, пострадавшим в результате пожара муниципального жилищного фонда</t>
  </si>
  <si>
    <t>90201S0800</t>
  </si>
  <si>
    <t>9030000000</t>
  </si>
  <si>
    <t>Подпрограмма "Развитие коммунальной инфраструктуры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</si>
  <si>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9030100000</t>
  </si>
  <si>
    <t>Основное мероприятие "Развитие систем водоснабжения, теплоснабжения и водоотведения"</t>
  </si>
  <si>
    <t>9030115200</t>
  </si>
  <si>
    <t>Развитие коммунальной инфраструктуры</t>
  </si>
  <si>
    <t>90301S0250</t>
  </si>
  <si>
    <t>Мероприятия по строительству и реконструкции объектов водоснабжения, водоотведения и очистки сточных вод</t>
  </si>
  <si>
    <t>90301S0260</t>
  </si>
  <si>
    <t>Мероприятия, направленные на безаварийную работу объектов водоснабжения и водоотведения</t>
  </si>
  <si>
    <t>9040000000</t>
  </si>
  <si>
    <t>Подпрограмма "Развитие и реконструкция сетей уличного освещения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</si>
  <si>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9040100000</t>
  </si>
  <si>
    <t>Основное мероприятие "Уличное освещение муниципального образования"</t>
  </si>
  <si>
    <t>9040115310</t>
  </si>
  <si>
    <t>Расходы за потребляемую электроэнергию</t>
  </si>
  <si>
    <t>9040200000</t>
  </si>
  <si>
    <t>Основное мероприятие "Содержание и текущее обслуживание сетей уличного освещения муниципального образования"</t>
  </si>
  <si>
    <t>9040215320</t>
  </si>
  <si>
    <t>Содержание и текущее обслуживание сетей</t>
  </si>
  <si>
    <t>9050000000</t>
  </si>
  <si>
    <t>Подпрограмма "Обеспечение внешнего благоустройства, санитарного состояния, комфортности среды проживания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</si>
  <si>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9050100000</t>
  </si>
  <si>
    <t>Основное мероприятие "Содержание автомобильных дорог местного значения и искусственных сооружений на них"</t>
  </si>
  <si>
    <t>9050114210</t>
  </si>
  <si>
    <t>Содержание автомобильных дорог местного значения и искусственных сооружений на них</t>
  </si>
  <si>
    <t>9050200000</t>
  </si>
  <si>
    <t>Основное мероприятие "Благоустройство территории муниципального образования"</t>
  </si>
  <si>
    <t>9050215350</t>
  </si>
  <si>
    <t>Расходы на прочие мероприятия по благоустройству</t>
  </si>
  <si>
    <t>9100000000</t>
  </si>
  <si>
    <t>Муниципальная программа "Развитие и поддержка малого и среднего предпринимательства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</si>
  <si>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9100100000</t>
  </si>
  <si>
    <t>Основное меропериятие "Финансово - экономическая и ресурсная поддержка малого и среднего предпринимательства"</t>
  </si>
  <si>
    <t>9100111000</t>
  </si>
  <si>
    <t>Финансово - экономическая и ресурсная поддержка малого и среднего предпринимательства</t>
  </si>
  <si>
    <t>027</t>
  </si>
  <si>
    <t>8800000000</t>
  </si>
  <si>
    <t>Муниципальная программа "Развитие физической культуры и спорта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2014-2016 годы"</t>
  </si>
  <si>
    <t>8800100000</t>
  </si>
  <si>
    <t>Основное мероприятие "Расходы на оплату труда, содержание и развитие МКУ "ШФСК" за счет средств местного бюджета</t>
  </si>
  <si>
    <t>8800100240</t>
  </si>
  <si>
    <t>Обеспечение деятельности подведомственных учреждений</t>
  </si>
  <si>
    <t>8800200000</t>
  </si>
  <si>
    <t>Основное мероприятие "Расходы на оплату труда, содержание и развитие МКУ "ШФСК" за счет средств местного бюджета в рамках прочих доходов от оказания платных услуг"</t>
  </si>
  <si>
    <t>8800200240</t>
  </si>
  <si>
    <t>8900000000</t>
  </si>
  <si>
    <t>Муниципальная программа "Развитие культуры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</si>
  <si>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8910000000</t>
  </si>
  <si>
    <t>Подпрограмма "Муниципальное учреждение культуры КСК "Невский"</t>
  </si>
  <si>
    <t>8910100000</t>
  </si>
  <si>
    <t>Основное мероприятие "Расходы на оплату труда, содержание и развитие МКУ "КСК "Невский" за счет средств местного бюджета</t>
  </si>
  <si>
    <t>8910100240</t>
  </si>
  <si>
    <t>8910200000</t>
  </si>
  <si>
    <t>Основное мероприятие "Расходы на оплату труда, содержание и развитие МКУ "КСК "Невский" за счет средств местного бюджета в рамках прочих доходов от оказания платных услуг"</t>
  </si>
  <si>
    <t>8910200240</t>
  </si>
  <si>
    <t>8910300000</t>
  </si>
  <si>
    <t>Обеспечение выплат стимулирующего характера работникам муниципальных учреждений культуры Ленинградской области</t>
  </si>
  <si>
    <t>8910370360</t>
  </si>
  <si>
    <t>8920000000</t>
  </si>
  <si>
    <t>Подпрограмма "Развитие библиотечного дела муниципального образования на 2014-2016 годы"</t>
  </si>
  <si>
    <t>8920100000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</si>
  <si>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</t>
  </si>
  <si>
    <t>8920100240</t>
  </si>
  <si>
    <t>8920200000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</si>
  <si>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 в рамках прочих доходов от оказания платных услуг"</t>
  </si>
  <si>
    <t>8920200240</t>
  </si>
  <si>
    <t>8920300000</t>
  </si>
  <si>
    <t>8920370360</t>
  </si>
  <si>
    <t>Отчет об исполнении муниципальных программ МО Город Шлиссельбург</t>
  </si>
  <si>
    <t>за  2017 год</t>
  </si>
  <si>
    <t>9030170250</t>
  </si>
  <si>
    <t>8910395120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</si>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</sst>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%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</xf>
    <xf numFmtId="165" fontId="6" fillId="0" borderId="6" xfId="0" applyNumberFormat="1" applyFont="1" applyBorder="1" applyAlignment="1">
      <alignment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165" fontId="7" fillId="0" borderId="6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4" fontId="2" fillId="0" borderId="0" xfId="0" applyNumberFormat="1" applyFont="1"/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wrapText="1"/>
    </xf>
    <xf numFmtId="4" fontId="7" fillId="0" borderId="13" xfId="0" applyNumberFormat="1" applyFont="1" applyBorder="1" applyAlignment="1" applyProtection="1">
      <alignment horizontal="right" vertical="center" wrapText="1"/>
    </xf>
    <xf numFmtId="4" fontId="7" fillId="0" borderId="14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5"/>
  <sheetViews>
    <sheetView showGridLines="0" tabSelected="1" workbookViewId="0">
      <selection activeCell="E11" sqref="E11"/>
    </sheetView>
  </sheetViews>
  <sheetFormatPr defaultColWidth="8.85546875" defaultRowHeight="12.75" customHeight="1" outlineLevelRow="7" x14ac:dyDescent="0.2"/>
  <cols>
    <col min="1" max="1" width="7.5703125" style="3" customWidth="1"/>
    <col min="2" max="2" width="13.7109375" style="3" customWidth="1"/>
    <col min="3" max="3" width="48.5703125" style="3" customWidth="1"/>
    <col min="4" max="5" width="15.42578125" style="3" customWidth="1"/>
    <col min="6" max="6" width="9.140625" style="3" customWidth="1"/>
    <col min="7" max="7" width="19.7109375" style="3" customWidth="1"/>
    <col min="8" max="8" width="14" style="3" customWidth="1"/>
    <col min="9" max="9" width="14.5703125" style="3" customWidth="1"/>
    <col min="10" max="10" width="9.140625" style="3" customWidth="1"/>
    <col min="11" max="16384" width="8.85546875" style="3"/>
  </cols>
  <sheetData>
    <row r="1" spans="1:10" ht="14.25" x14ac:dyDescent="0.2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.6" customHeight="1" x14ac:dyDescent="0.25">
      <c r="A2" s="39" t="s">
        <v>117</v>
      </c>
      <c r="B2" s="39"/>
      <c r="C2" s="39"/>
      <c r="D2" s="39"/>
      <c r="E2" s="39"/>
      <c r="F2" s="39"/>
      <c r="G2" s="4"/>
      <c r="H2" s="4"/>
      <c r="I2" s="2"/>
      <c r="J2" s="2"/>
    </row>
    <row r="3" spans="1:10" ht="17.45" customHeight="1" x14ac:dyDescent="0.2">
      <c r="A3" s="40" t="s">
        <v>118</v>
      </c>
      <c r="B3" s="40"/>
      <c r="C3" s="40"/>
      <c r="D3" s="40"/>
      <c r="E3" s="40"/>
      <c r="F3" s="40"/>
      <c r="G3" s="4"/>
      <c r="H3" s="4"/>
      <c r="I3" s="2"/>
      <c r="J3" s="2"/>
    </row>
    <row r="4" spans="1:10" x14ac:dyDescent="0.2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31.5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10" hidden="1" x14ac:dyDescent="0.2">
      <c r="A6" s="10" t="s">
        <v>6</v>
      </c>
      <c r="B6" s="11"/>
      <c r="C6" s="12"/>
      <c r="D6" s="13">
        <f>834077943.73-10000000-24924280.21-744041</f>
        <v>798409622.51999998</v>
      </c>
      <c r="E6" s="14">
        <f>348127115.7-13406461.92-307320.32</f>
        <v>334413333.45999998</v>
      </c>
      <c r="F6" s="15">
        <f>E6/D6</f>
        <v>0.41884932749745635</v>
      </c>
    </row>
    <row r="7" spans="1:10" x14ac:dyDescent="0.2">
      <c r="A7" s="16" t="s">
        <v>7</v>
      </c>
      <c r="B7" s="17"/>
      <c r="C7" s="17" t="s">
        <v>8</v>
      </c>
      <c r="D7" s="18">
        <f>D8+D11+D45</f>
        <v>75453846.370000005</v>
      </c>
      <c r="E7" s="18">
        <f>E8+E11+E45</f>
        <v>60287444.520000011</v>
      </c>
      <c r="F7" s="15">
        <f t="shared" ref="F7:F69" si="0">E7/D7</f>
        <v>0.79899763127211409</v>
      </c>
    </row>
    <row r="8" spans="1:10" ht="60" outlineLevel="1" x14ac:dyDescent="0.2">
      <c r="A8" s="16" t="s">
        <v>7</v>
      </c>
      <c r="B8" s="17" t="s">
        <v>9</v>
      </c>
      <c r="C8" s="20" t="s">
        <v>10</v>
      </c>
      <c r="D8" s="18">
        <f>D9</f>
        <v>3579612.91</v>
      </c>
      <c r="E8" s="18">
        <f>E9</f>
        <v>3579612.91</v>
      </c>
      <c r="F8" s="15">
        <f t="shared" si="0"/>
        <v>1</v>
      </c>
    </row>
    <row r="9" spans="1:10" ht="36" outlineLevel="2" x14ac:dyDescent="0.2">
      <c r="A9" s="16" t="s">
        <v>7</v>
      </c>
      <c r="B9" s="17" t="s">
        <v>11</v>
      </c>
      <c r="C9" s="20" t="s">
        <v>12</v>
      </c>
      <c r="D9" s="18">
        <f>D10</f>
        <v>3579612.91</v>
      </c>
      <c r="E9" s="18">
        <f>E10</f>
        <v>3579612.91</v>
      </c>
      <c r="F9" s="15">
        <f t="shared" si="0"/>
        <v>1</v>
      </c>
    </row>
    <row r="10" spans="1:10" outlineLevel="7" x14ac:dyDescent="0.2">
      <c r="A10" s="21" t="s">
        <v>7</v>
      </c>
      <c r="B10" s="21" t="s">
        <v>13</v>
      </c>
      <c r="C10" s="22" t="s">
        <v>14</v>
      </c>
      <c r="D10" s="23">
        <v>3579612.91</v>
      </c>
      <c r="E10" s="24">
        <v>3579612.91</v>
      </c>
      <c r="F10" s="25">
        <f t="shared" si="0"/>
        <v>1</v>
      </c>
    </row>
    <row r="11" spans="1:10" ht="60" outlineLevel="1" x14ac:dyDescent="0.2">
      <c r="A11" s="16" t="s">
        <v>7</v>
      </c>
      <c r="B11" s="17" t="s">
        <v>15</v>
      </c>
      <c r="C11" s="20" t="s">
        <v>16</v>
      </c>
      <c r="D11" s="18">
        <f>D12+D24+D29+D35+D40</f>
        <v>71834233.460000008</v>
      </c>
      <c r="E11" s="18">
        <f>E12+E24+E29+E35+E40</f>
        <v>56667831.610000007</v>
      </c>
      <c r="F11" s="15">
        <f t="shared" si="0"/>
        <v>0.78886944121920333</v>
      </c>
    </row>
    <row r="12" spans="1:10" ht="60" outlineLevel="2" x14ac:dyDescent="0.2">
      <c r="A12" s="16" t="s">
        <v>7</v>
      </c>
      <c r="B12" s="17" t="s">
        <v>17</v>
      </c>
      <c r="C12" s="20" t="s">
        <v>18</v>
      </c>
      <c r="D12" s="18">
        <f>D13+D16+D21</f>
        <v>48952854.549999997</v>
      </c>
      <c r="E12" s="18">
        <f>E13+E16+E21</f>
        <v>35161304.789999999</v>
      </c>
      <c r="F12" s="15">
        <f t="shared" si="0"/>
        <v>0.71826873250234191</v>
      </c>
    </row>
    <row r="13" spans="1:10" ht="24" outlineLevel="3" x14ac:dyDescent="0.2">
      <c r="A13" s="16" t="s">
        <v>7</v>
      </c>
      <c r="B13" s="17" t="s">
        <v>19</v>
      </c>
      <c r="C13" s="20" t="s">
        <v>20</v>
      </c>
      <c r="D13" s="18">
        <f>SUM(D14:D15)</f>
        <v>2355000</v>
      </c>
      <c r="E13" s="18">
        <f>SUM(E14:E15)</f>
        <v>2133627.08</v>
      </c>
      <c r="F13" s="15">
        <f t="shared" si="0"/>
        <v>0.90599876008492575</v>
      </c>
    </row>
    <row r="14" spans="1:10" outlineLevel="7" x14ac:dyDescent="0.2">
      <c r="A14" s="21" t="s">
        <v>7</v>
      </c>
      <c r="B14" s="21" t="s">
        <v>21</v>
      </c>
      <c r="C14" s="22" t="s">
        <v>22</v>
      </c>
      <c r="D14" s="23">
        <v>1130000</v>
      </c>
      <c r="E14" s="24">
        <v>908627.08</v>
      </c>
      <c r="F14" s="26">
        <f t="shared" si="0"/>
        <v>0.80409476106194688</v>
      </c>
    </row>
    <row r="15" spans="1:10" ht="24" outlineLevel="7" x14ac:dyDescent="0.2">
      <c r="A15" s="21" t="s">
        <v>7</v>
      </c>
      <c r="B15" s="21" t="s">
        <v>23</v>
      </c>
      <c r="C15" s="22" t="s">
        <v>24</v>
      </c>
      <c r="D15" s="23">
        <v>1225000</v>
      </c>
      <c r="E15" s="24">
        <v>1225000</v>
      </c>
      <c r="F15" s="27">
        <f t="shared" si="0"/>
        <v>1</v>
      </c>
    </row>
    <row r="16" spans="1:10" ht="36" outlineLevel="3" x14ac:dyDescent="0.2">
      <c r="A16" s="16" t="s">
        <v>7</v>
      </c>
      <c r="B16" s="17" t="s">
        <v>25</v>
      </c>
      <c r="C16" s="20" t="s">
        <v>26</v>
      </c>
      <c r="D16" s="18">
        <f>SUM(D17:D20)</f>
        <v>33437854.549999997</v>
      </c>
      <c r="E16" s="18">
        <f>SUM(E17:E20)</f>
        <v>33027677.709999997</v>
      </c>
      <c r="F16" s="15">
        <f t="shared" si="0"/>
        <v>0.9877331591538967</v>
      </c>
    </row>
    <row r="17" spans="1:6" ht="24" outlineLevel="7" x14ac:dyDescent="0.2">
      <c r="A17" s="21" t="s">
        <v>7</v>
      </c>
      <c r="B17" s="21" t="s">
        <v>27</v>
      </c>
      <c r="C17" s="22" t="s">
        <v>28</v>
      </c>
      <c r="D17" s="23">
        <v>616400</v>
      </c>
      <c r="E17" s="24">
        <v>521198.59</v>
      </c>
      <c r="F17" s="26">
        <f t="shared" si="0"/>
        <v>0.84555254704737193</v>
      </c>
    </row>
    <row r="18" spans="1:6" ht="48" outlineLevel="7" x14ac:dyDescent="0.2">
      <c r="A18" s="21" t="s">
        <v>7</v>
      </c>
      <c r="B18" s="21" t="s">
        <v>29</v>
      </c>
      <c r="C18" s="22" t="s">
        <v>30</v>
      </c>
      <c r="D18" s="23">
        <v>1770000</v>
      </c>
      <c r="E18" s="24">
        <v>1555360.2</v>
      </c>
      <c r="F18" s="28">
        <f t="shared" si="0"/>
        <v>0.87873457627118645</v>
      </c>
    </row>
    <row r="19" spans="1:6" ht="36" outlineLevel="7" x14ac:dyDescent="0.2">
      <c r="A19" s="21" t="s">
        <v>7</v>
      </c>
      <c r="B19" s="21" t="s">
        <v>31</v>
      </c>
      <c r="C19" s="22" t="s">
        <v>32</v>
      </c>
      <c r="D19" s="23">
        <v>27471454.539999999</v>
      </c>
      <c r="E19" s="24">
        <v>27471454.539999999</v>
      </c>
      <c r="F19" s="28">
        <f t="shared" si="0"/>
        <v>1</v>
      </c>
    </row>
    <row r="20" spans="1:6" ht="24" outlineLevel="7" x14ac:dyDescent="0.2">
      <c r="A20" s="21" t="s">
        <v>7</v>
      </c>
      <c r="B20" s="21" t="s">
        <v>33</v>
      </c>
      <c r="C20" s="22" t="s">
        <v>28</v>
      </c>
      <c r="D20" s="23">
        <v>3580000.01</v>
      </c>
      <c r="E20" s="24">
        <v>3479664.38</v>
      </c>
      <c r="F20" s="27">
        <f t="shared" si="0"/>
        <v>0.97197328778778413</v>
      </c>
    </row>
    <row r="21" spans="1:6" ht="36" outlineLevel="3" x14ac:dyDescent="0.2">
      <c r="A21" s="16" t="s">
        <v>7</v>
      </c>
      <c r="B21" s="17" t="s">
        <v>34</v>
      </c>
      <c r="C21" s="20" t="s">
        <v>35</v>
      </c>
      <c r="D21" s="18">
        <f>SUM(D22:D23)</f>
        <v>13160000</v>
      </c>
      <c r="E21" s="18">
        <f>SUM(E22:E23)</f>
        <v>0</v>
      </c>
      <c r="F21" s="15">
        <f t="shared" si="0"/>
        <v>0</v>
      </c>
    </row>
    <row r="22" spans="1:6" ht="24" outlineLevel="7" x14ac:dyDescent="0.2">
      <c r="A22" s="21" t="s">
        <v>7</v>
      </c>
      <c r="B22" s="21" t="s">
        <v>36</v>
      </c>
      <c r="C22" s="22" t="s">
        <v>37</v>
      </c>
      <c r="D22" s="23">
        <v>12500000</v>
      </c>
      <c r="E22" s="24">
        <v>0</v>
      </c>
      <c r="F22" s="26">
        <f t="shared" si="0"/>
        <v>0</v>
      </c>
    </row>
    <row r="23" spans="1:6" ht="24" outlineLevel="7" x14ac:dyDescent="0.2">
      <c r="A23" s="21" t="s">
        <v>7</v>
      </c>
      <c r="B23" s="21" t="s">
        <v>38</v>
      </c>
      <c r="C23" s="22" t="s">
        <v>37</v>
      </c>
      <c r="D23" s="23">
        <v>660000</v>
      </c>
      <c r="E23" s="24">
        <v>0</v>
      </c>
      <c r="F23" s="27">
        <f t="shared" si="0"/>
        <v>0</v>
      </c>
    </row>
    <row r="24" spans="1:6" ht="60" outlineLevel="2" x14ac:dyDescent="0.2">
      <c r="A24" s="16" t="s">
        <v>7</v>
      </c>
      <c r="B24" s="17" t="s">
        <v>39</v>
      </c>
      <c r="C24" s="20" t="s">
        <v>40</v>
      </c>
      <c r="D24" s="18">
        <f>D25</f>
        <v>6260870.8499999996</v>
      </c>
      <c r="E24" s="18">
        <f>E25</f>
        <v>6260822.1299999999</v>
      </c>
      <c r="F24" s="15">
        <f t="shared" si="0"/>
        <v>0.99999221833493024</v>
      </c>
    </row>
    <row r="25" spans="1:6" ht="48" outlineLevel="3" x14ac:dyDescent="0.2">
      <c r="A25" s="16" t="s">
        <v>7</v>
      </c>
      <c r="B25" s="17" t="s">
        <v>41</v>
      </c>
      <c r="C25" s="20" t="s">
        <v>42</v>
      </c>
      <c r="D25" s="18">
        <f>SUM(D26:D28)</f>
        <v>6260870.8499999996</v>
      </c>
      <c r="E25" s="18">
        <f>SUM(E26:E28)</f>
        <v>6260822.1299999999</v>
      </c>
      <c r="F25" s="15">
        <f t="shared" si="0"/>
        <v>0.99999221833493024</v>
      </c>
    </row>
    <row r="26" spans="1:6" ht="36" outlineLevel="7" x14ac:dyDescent="0.2">
      <c r="A26" s="21" t="s">
        <v>7</v>
      </c>
      <c r="B26" s="21" t="s">
        <v>43</v>
      </c>
      <c r="C26" s="22" t="s">
        <v>44</v>
      </c>
      <c r="D26" s="23">
        <v>487040.13</v>
      </c>
      <c r="E26" s="24">
        <v>487040.13</v>
      </c>
      <c r="F26" s="26">
        <f t="shared" si="0"/>
        <v>1</v>
      </c>
    </row>
    <row r="27" spans="1:6" ht="24" outlineLevel="7" x14ac:dyDescent="0.2">
      <c r="A27" s="21" t="s">
        <v>7</v>
      </c>
      <c r="B27" s="21" t="s">
        <v>45</v>
      </c>
      <c r="C27" s="22" t="s">
        <v>46</v>
      </c>
      <c r="D27" s="23">
        <v>5542830.7199999997</v>
      </c>
      <c r="E27" s="24">
        <v>5542830.7199999997</v>
      </c>
      <c r="F27" s="28">
        <f t="shared" si="0"/>
        <v>1</v>
      </c>
    </row>
    <row r="28" spans="1:6" ht="24" outlineLevel="7" x14ac:dyDescent="0.2">
      <c r="A28" s="21" t="s">
        <v>7</v>
      </c>
      <c r="B28" s="21" t="s">
        <v>47</v>
      </c>
      <c r="C28" s="22" t="s">
        <v>46</v>
      </c>
      <c r="D28" s="23">
        <v>231000</v>
      </c>
      <c r="E28" s="24">
        <v>230951.28</v>
      </c>
      <c r="F28" s="27">
        <f t="shared" si="0"/>
        <v>0.99978909090909085</v>
      </c>
    </row>
    <row r="29" spans="1:6" ht="60" outlineLevel="2" x14ac:dyDescent="0.2">
      <c r="A29" s="16" t="s">
        <v>7</v>
      </c>
      <c r="B29" s="17" t="s">
        <v>48</v>
      </c>
      <c r="C29" s="20" t="s">
        <v>49</v>
      </c>
      <c r="D29" s="18">
        <f>D30</f>
        <v>3481948.06</v>
      </c>
      <c r="E29" s="18">
        <f>E30</f>
        <v>2294684.02</v>
      </c>
      <c r="F29" s="15">
        <f t="shared" si="0"/>
        <v>0.6590230470008791</v>
      </c>
    </row>
    <row r="30" spans="1:6" ht="24" outlineLevel="3" x14ac:dyDescent="0.2">
      <c r="A30" s="16" t="s">
        <v>7</v>
      </c>
      <c r="B30" s="17" t="s">
        <v>50</v>
      </c>
      <c r="C30" s="20" t="s">
        <v>51</v>
      </c>
      <c r="D30" s="18">
        <f>SUM(D31:D34)</f>
        <v>3481948.06</v>
      </c>
      <c r="E30" s="18">
        <f>SUM(E31:E34)</f>
        <v>2294684.02</v>
      </c>
      <c r="F30" s="15">
        <f t="shared" si="0"/>
        <v>0.6590230470008791</v>
      </c>
    </row>
    <row r="31" spans="1:6" outlineLevel="7" x14ac:dyDescent="0.2">
      <c r="A31" s="21" t="s">
        <v>7</v>
      </c>
      <c r="B31" s="21" t="s">
        <v>52</v>
      </c>
      <c r="C31" s="22" t="s">
        <v>53</v>
      </c>
      <c r="D31" s="23">
        <v>108824.04</v>
      </c>
      <c r="E31" s="24">
        <v>90000</v>
      </c>
      <c r="F31" s="26">
        <f t="shared" si="0"/>
        <v>0.82702314672383059</v>
      </c>
    </row>
    <row r="32" spans="1:6" ht="24" outlineLevel="7" x14ac:dyDescent="0.2">
      <c r="A32" s="21" t="s">
        <v>7</v>
      </c>
      <c r="B32" s="21" t="s">
        <v>119</v>
      </c>
      <c r="C32" s="22" t="s">
        <v>55</v>
      </c>
      <c r="D32" s="23">
        <v>1092000</v>
      </c>
      <c r="E32" s="24">
        <v>0</v>
      </c>
      <c r="F32" s="28">
        <f t="shared" si="0"/>
        <v>0</v>
      </c>
    </row>
    <row r="33" spans="1:6" ht="24" outlineLevel="7" x14ac:dyDescent="0.2">
      <c r="A33" s="21" t="s">
        <v>7</v>
      </c>
      <c r="B33" s="21" t="s">
        <v>54</v>
      </c>
      <c r="C33" s="22" t="s">
        <v>55</v>
      </c>
      <c r="D33" s="23">
        <v>76440</v>
      </c>
      <c r="E33" s="24">
        <v>0</v>
      </c>
      <c r="F33" s="28">
        <f t="shared" si="0"/>
        <v>0</v>
      </c>
    </row>
    <row r="34" spans="1:6" ht="24" outlineLevel="7" x14ac:dyDescent="0.2">
      <c r="A34" s="21" t="s">
        <v>7</v>
      </c>
      <c r="B34" s="21" t="s">
        <v>56</v>
      </c>
      <c r="C34" s="22" t="s">
        <v>57</v>
      </c>
      <c r="D34" s="23">
        <v>2204684.02</v>
      </c>
      <c r="E34" s="24">
        <v>2204684.02</v>
      </c>
      <c r="F34" s="27">
        <f t="shared" si="0"/>
        <v>1</v>
      </c>
    </row>
    <row r="35" spans="1:6" ht="60" outlineLevel="2" x14ac:dyDescent="0.2">
      <c r="A35" s="16" t="s">
        <v>7</v>
      </c>
      <c r="B35" s="17" t="s">
        <v>58</v>
      </c>
      <c r="C35" s="20" t="s">
        <v>59</v>
      </c>
      <c r="D35" s="18">
        <f>D36+D38</f>
        <v>4436000</v>
      </c>
      <c r="E35" s="18">
        <f>E36+E38</f>
        <v>4278740.46</v>
      </c>
      <c r="F35" s="15">
        <f t="shared" si="0"/>
        <v>0.9645492470694319</v>
      </c>
    </row>
    <row r="36" spans="1:6" ht="24" outlineLevel="3" x14ac:dyDescent="0.2">
      <c r="A36" s="16" t="s">
        <v>7</v>
      </c>
      <c r="B36" s="17" t="s">
        <v>60</v>
      </c>
      <c r="C36" s="20" t="s">
        <v>61</v>
      </c>
      <c r="D36" s="18">
        <f>D37</f>
        <v>3300000</v>
      </c>
      <c r="E36" s="18">
        <f>E37</f>
        <v>3164407.12</v>
      </c>
      <c r="F36" s="15">
        <f t="shared" si="0"/>
        <v>0.95891124848484854</v>
      </c>
    </row>
    <row r="37" spans="1:6" outlineLevel="7" x14ac:dyDescent="0.2">
      <c r="A37" s="21" t="s">
        <v>7</v>
      </c>
      <c r="B37" s="21" t="s">
        <v>62</v>
      </c>
      <c r="C37" s="22" t="s">
        <v>63</v>
      </c>
      <c r="D37" s="23">
        <v>3300000</v>
      </c>
      <c r="E37" s="23">
        <v>3164407.12</v>
      </c>
      <c r="F37" s="25">
        <f t="shared" si="0"/>
        <v>0.95891124848484854</v>
      </c>
    </row>
    <row r="38" spans="1:6" ht="36" outlineLevel="3" x14ac:dyDescent="0.2">
      <c r="A38" s="16" t="s">
        <v>7</v>
      </c>
      <c r="B38" s="17" t="s">
        <v>64</v>
      </c>
      <c r="C38" s="20" t="s">
        <v>65</v>
      </c>
      <c r="D38" s="18">
        <f>D39</f>
        <v>1136000</v>
      </c>
      <c r="E38" s="18">
        <f>E39</f>
        <v>1114333.3400000001</v>
      </c>
      <c r="F38" s="15">
        <f t="shared" si="0"/>
        <v>0.98092723591549302</v>
      </c>
    </row>
    <row r="39" spans="1:6" outlineLevel="7" x14ac:dyDescent="0.2">
      <c r="A39" s="21" t="s">
        <v>7</v>
      </c>
      <c r="B39" s="21" t="s">
        <v>66</v>
      </c>
      <c r="C39" s="22" t="s">
        <v>67</v>
      </c>
      <c r="D39" s="23">
        <v>1136000</v>
      </c>
      <c r="E39" s="24">
        <v>1114333.3400000001</v>
      </c>
      <c r="F39" s="25">
        <f t="shared" si="0"/>
        <v>0.98092723591549302</v>
      </c>
    </row>
    <row r="40" spans="1:6" ht="72" outlineLevel="2" x14ac:dyDescent="0.2">
      <c r="A40" s="16" t="s">
        <v>7</v>
      </c>
      <c r="B40" s="17" t="s">
        <v>68</v>
      </c>
      <c r="C40" s="20" t="s">
        <v>69</v>
      </c>
      <c r="D40" s="18">
        <f>D41+D43</f>
        <v>8702560</v>
      </c>
      <c r="E40" s="18">
        <f>E41+E43</f>
        <v>8672280.2100000009</v>
      </c>
      <c r="F40" s="15">
        <f t="shared" si="0"/>
        <v>0.99652058819473821</v>
      </c>
    </row>
    <row r="41" spans="1:6" ht="36" outlineLevel="3" x14ac:dyDescent="0.2">
      <c r="A41" s="16" t="s">
        <v>7</v>
      </c>
      <c r="B41" s="17" t="s">
        <v>70</v>
      </c>
      <c r="C41" s="20" t="s">
        <v>71</v>
      </c>
      <c r="D41" s="18">
        <f>D42</f>
        <v>7660000</v>
      </c>
      <c r="E41" s="18">
        <f>E42</f>
        <v>7660000</v>
      </c>
      <c r="F41" s="15">
        <f t="shared" si="0"/>
        <v>1</v>
      </c>
    </row>
    <row r="42" spans="1:6" ht="24" outlineLevel="7" x14ac:dyDescent="0.2">
      <c r="A42" s="21" t="s">
        <v>7</v>
      </c>
      <c r="B42" s="21" t="s">
        <v>72</v>
      </c>
      <c r="C42" s="22" t="s">
        <v>73</v>
      </c>
      <c r="D42" s="23">
        <v>7660000</v>
      </c>
      <c r="E42" s="24">
        <v>7660000</v>
      </c>
      <c r="F42" s="25">
        <f t="shared" si="0"/>
        <v>1</v>
      </c>
    </row>
    <row r="43" spans="1:6" ht="24" outlineLevel="3" x14ac:dyDescent="0.2">
      <c r="A43" s="16" t="s">
        <v>7</v>
      </c>
      <c r="B43" s="17" t="s">
        <v>74</v>
      </c>
      <c r="C43" s="20" t="s">
        <v>75</v>
      </c>
      <c r="D43" s="18">
        <f>D44</f>
        <v>1042560</v>
      </c>
      <c r="E43" s="18">
        <f>E44</f>
        <v>1012280.21</v>
      </c>
      <c r="F43" s="15">
        <f t="shared" si="0"/>
        <v>0.97095630946899936</v>
      </c>
    </row>
    <row r="44" spans="1:6" outlineLevel="7" x14ac:dyDescent="0.2">
      <c r="A44" s="21" t="s">
        <v>7</v>
      </c>
      <c r="B44" s="21" t="s">
        <v>76</v>
      </c>
      <c r="C44" s="22" t="s">
        <v>77</v>
      </c>
      <c r="D44" s="23">
        <v>1042560</v>
      </c>
      <c r="E44" s="24">
        <v>1012280.21</v>
      </c>
      <c r="F44" s="25">
        <f t="shared" si="0"/>
        <v>0.97095630946899936</v>
      </c>
    </row>
    <row r="45" spans="1:6" ht="60" outlineLevel="1" x14ac:dyDescent="0.2">
      <c r="A45" s="16" t="s">
        <v>7</v>
      </c>
      <c r="B45" s="17" t="s">
        <v>78</v>
      </c>
      <c r="C45" s="20" t="s">
        <v>79</v>
      </c>
      <c r="D45" s="18">
        <v>40000</v>
      </c>
      <c r="E45" s="19">
        <v>40000</v>
      </c>
      <c r="F45" s="15">
        <f t="shared" si="0"/>
        <v>1</v>
      </c>
    </row>
    <row r="46" spans="1:6" ht="36" outlineLevel="2" x14ac:dyDescent="0.2">
      <c r="A46" s="16" t="s">
        <v>7</v>
      </c>
      <c r="B46" s="17" t="s">
        <v>80</v>
      </c>
      <c r="C46" s="20" t="s">
        <v>81</v>
      </c>
      <c r="D46" s="18">
        <v>40000</v>
      </c>
      <c r="E46" s="19">
        <v>40000</v>
      </c>
      <c r="F46" s="15">
        <f t="shared" si="0"/>
        <v>1</v>
      </c>
    </row>
    <row r="47" spans="1:6" ht="24" outlineLevel="7" x14ac:dyDescent="0.2">
      <c r="A47" s="21" t="s">
        <v>7</v>
      </c>
      <c r="B47" s="21" t="s">
        <v>82</v>
      </c>
      <c r="C47" s="22" t="s">
        <v>83</v>
      </c>
      <c r="D47" s="23">
        <v>40000</v>
      </c>
      <c r="E47" s="24">
        <v>40000</v>
      </c>
      <c r="F47" s="25">
        <f t="shared" si="0"/>
        <v>1</v>
      </c>
    </row>
    <row r="48" spans="1:6" x14ac:dyDescent="0.2">
      <c r="A48" s="16" t="s">
        <v>84</v>
      </c>
      <c r="B48" s="17"/>
      <c r="C48" s="17" t="s">
        <v>8</v>
      </c>
      <c r="D48" s="18">
        <f>D49+D54</f>
        <v>35243027.969999999</v>
      </c>
      <c r="E48" s="19">
        <f>E49+E54</f>
        <v>31588056.030000001</v>
      </c>
      <c r="F48" s="15">
        <f t="shared" si="0"/>
        <v>0.89629234062659913</v>
      </c>
    </row>
    <row r="49" spans="1:9" ht="60" outlineLevel="1" x14ac:dyDescent="0.2">
      <c r="A49" s="16" t="s">
        <v>84</v>
      </c>
      <c r="B49" s="17" t="s">
        <v>85</v>
      </c>
      <c r="C49" s="20" t="s">
        <v>86</v>
      </c>
      <c r="D49" s="18">
        <f>D50+D52</f>
        <v>13903011.390000001</v>
      </c>
      <c r="E49" s="18">
        <v>11278983.18</v>
      </c>
      <c r="F49" s="15">
        <f t="shared" si="0"/>
        <v>0.81126188158866197</v>
      </c>
      <c r="H49" s="29"/>
      <c r="I49" s="29"/>
    </row>
    <row r="50" spans="1:9" ht="36" outlineLevel="2" x14ac:dyDescent="0.2">
      <c r="A50" s="16" t="s">
        <v>84</v>
      </c>
      <c r="B50" s="17" t="s">
        <v>87</v>
      </c>
      <c r="C50" s="20" t="s">
        <v>88</v>
      </c>
      <c r="D50" s="18">
        <f>D51</f>
        <v>5306293.09</v>
      </c>
      <c r="E50" s="18">
        <f>E51</f>
        <v>4673389.1399999997</v>
      </c>
      <c r="F50" s="15">
        <f t="shared" si="0"/>
        <v>0.88072578365625098</v>
      </c>
    </row>
    <row r="51" spans="1:9" outlineLevel="7" x14ac:dyDescent="0.2">
      <c r="A51" s="21" t="s">
        <v>84</v>
      </c>
      <c r="B51" s="21" t="s">
        <v>89</v>
      </c>
      <c r="C51" s="22" t="s">
        <v>90</v>
      </c>
      <c r="D51" s="23">
        <v>5306293.09</v>
      </c>
      <c r="E51" s="24">
        <v>4673389.1399999997</v>
      </c>
      <c r="F51" s="25">
        <f t="shared" si="0"/>
        <v>0.88072578365625098</v>
      </c>
    </row>
    <row r="52" spans="1:9" ht="48" outlineLevel="2" x14ac:dyDescent="0.2">
      <c r="A52" s="16" t="s">
        <v>84</v>
      </c>
      <c r="B52" s="17" t="s">
        <v>91</v>
      </c>
      <c r="C52" s="20" t="s">
        <v>92</v>
      </c>
      <c r="D52" s="18">
        <f>D53</f>
        <v>8596718.3000000007</v>
      </c>
      <c r="E52" s="18">
        <f>E53</f>
        <v>6605594.04</v>
      </c>
      <c r="F52" s="15">
        <f t="shared" si="0"/>
        <v>0.76838554079409571</v>
      </c>
    </row>
    <row r="53" spans="1:9" outlineLevel="7" x14ac:dyDescent="0.2">
      <c r="A53" s="21" t="s">
        <v>84</v>
      </c>
      <c r="B53" s="21" t="s">
        <v>93</v>
      </c>
      <c r="C53" s="22" t="s">
        <v>90</v>
      </c>
      <c r="D53" s="23">
        <v>8596718.3000000007</v>
      </c>
      <c r="E53" s="24">
        <v>6605594.04</v>
      </c>
      <c r="F53" s="25">
        <f t="shared" si="0"/>
        <v>0.76838554079409571</v>
      </c>
    </row>
    <row r="54" spans="1:9" ht="60" outlineLevel="1" x14ac:dyDescent="0.2">
      <c r="A54" s="16" t="s">
        <v>84</v>
      </c>
      <c r="B54" s="17" t="s">
        <v>94</v>
      </c>
      <c r="C54" s="20" t="s">
        <v>95</v>
      </c>
      <c r="D54" s="18">
        <f>D55+D63</f>
        <v>21340016.579999998</v>
      </c>
      <c r="E54" s="18">
        <f>E55+E63</f>
        <v>20309072.850000001</v>
      </c>
      <c r="F54" s="15">
        <f t="shared" si="0"/>
        <v>0.95168964718770632</v>
      </c>
    </row>
    <row r="55" spans="1:9" ht="24" outlineLevel="2" x14ac:dyDescent="0.2">
      <c r="A55" s="16" t="s">
        <v>84</v>
      </c>
      <c r="B55" s="17" t="s">
        <v>96</v>
      </c>
      <c r="C55" s="20" t="s">
        <v>97</v>
      </c>
      <c r="D55" s="18">
        <f>D56+D58+D60</f>
        <v>17316859.079999998</v>
      </c>
      <c r="E55" s="18">
        <f>E56+E58+E60</f>
        <v>16441084.310000001</v>
      </c>
      <c r="F55" s="15">
        <f t="shared" si="0"/>
        <v>0.94942646550658438</v>
      </c>
    </row>
    <row r="56" spans="1:9" ht="36" outlineLevel="3" x14ac:dyDescent="0.2">
      <c r="A56" s="16" t="s">
        <v>84</v>
      </c>
      <c r="B56" s="17" t="s">
        <v>98</v>
      </c>
      <c r="C56" s="20" t="s">
        <v>99</v>
      </c>
      <c r="D56" s="18">
        <f>SUM(D57:D57)</f>
        <v>10001809.939999999</v>
      </c>
      <c r="E56" s="18">
        <f>SUM(E57:E57)</f>
        <v>9975278.8000000007</v>
      </c>
      <c r="F56" s="15">
        <f t="shared" si="0"/>
        <v>0.99734736611081831</v>
      </c>
    </row>
    <row r="57" spans="1:9" outlineLevel="7" x14ac:dyDescent="0.2">
      <c r="A57" s="21" t="s">
        <v>84</v>
      </c>
      <c r="B57" s="21" t="s">
        <v>100</v>
      </c>
      <c r="C57" s="22" t="s">
        <v>90</v>
      </c>
      <c r="D57" s="23">
        <v>10001809.939999999</v>
      </c>
      <c r="E57" s="24">
        <v>9975278.8000000007</v>
      </c>
      <c r="F57" s="26">
        <f t="shared" si="0"/>
        <v>0.99734736611081831</v>
      </c>
    </row>
    <row r="58" spans="1:9" ht="48" outlineLevel="3" x14ac:dyDescent="0.2">
      <c r="A58" s="16" t="s">
        <v>84</v>
      </c>
      <c r="B58" s="17" t="s">
        <v>101</v>
      </c>
      <c r="C58" s="20" t="s">
        <v>102</v>
      </c>
      <c r="D58" s="18">
        <f>D59</f>
        <v>3749700.64</v>
      </c>
      <c r="E58" s="18">
        <f>E59</f>
        <v>2900457.01</v>
      </c>
      <c r="F58" s="15">
        <f t="shared" si="0"/>
        <v>0.77351695200926751</v>
      </c>
    </row>
    <row r="59" spans="1:9" outlineLevel="7" x14ac:dyDescent="0.2">
      <c r="A59" s="21" t="s">
        <v>84</v>
      </c>
      <c r="B59" s="21" t="s">
        <v>103</v>
      </c>
      <c r="C59" s="22" t="s">
        <v>90</v>
      </c>
      <c r="D59" s="23">
        <v>3749700.64</v>
      </c>
      <c r="E59" s="24">
        <v>2900457.01</v>
      </c>
      <c r="F59" s="25">
        <f t="shared" si="0"/>
        <v>0.77351695200926751</v>
      </c>
    </row>
    <row r="60" spans="1:9" ht="36" outlineLevel="3" x14ac:dyDescent="0.2">
      <c r="A60" s="16" t="s">
        <v>84</v>
      </c>
      <c r="B60" s="17" t="s">
        <v>104</v>
      </c>
      <c r="C60" s="20" t="s">
        <v>105</v>
      </c>
      <c r="D60" s="18">
        <f>D61+D62</f>
        <v>3565348.5</v>
      </c>
      <c r="E60" s="18">
        <f>E61+E62</f>
        <v>3565348.5</v>
      </c>
      <c r="F60" s="15">
        <f t="shared" si="0"/>
        <v>1</v>
      </c>
    </row>
    <row r="61" spans="1:9" ht="24" outlineLevel="7" x14ac:dyDescent="0.2">
      <c r="A61" s="21" t="s">
        <v>84</v>
      </c>
      <c r="B61" s="21" t="s">
        <v>106</v>
      </c>
      <c r="C61" s="22" t="s">
        <v>105</v>
      </c>
      <c r="D61" s="23">
        <v>3093012.5</v>
      </c>
      <c r="E61" s="24">
        <v>3093012.5</v>
      </c>
      <c r="F61" s="25">
        <f t="shared" si="0"/>
        <v>1</v>
      </c>
    </row>
    <row r="62" spans="1:9" ht="66.75" customHeight="1" outlineLevel="7" x14ac:dyDescent="0.2">
      <c r="A62" s="34" t="s">
        <v>84</v>
      </c>
      <c r="B62" s="35" t="s">
        <v>120</v>
      </c>
      <c r="C62" s="36" t="s">
        <v>121</v>
      </c>
      <c r="D62" s="37">
        <v>472336</v>
      </c>
      <c r="E62" s="38">
        <v>472336</v>
      </c>
      <c r="F62" s="25">
        <f t="shared" si="0"/>
        <v>1</v>
      </c>
    </row>
    <row r="63" spans="1:9" ht="24" outlineLevel="2" x14ac:dyDescent="0.2">
      <c r="A63" s="16" t="s">
        <v>84</v>
      </c>
      <c r="B63" s="17" t="s">
        <v>107</v>
      </c>
      <c r="C63" s="20" t="s">
        <v>108</v>
      </c>
      <c r="D63" s="18">
        <f>D64+D66+D68</f>
        <v>4023157.5</v>
      </c>
      <c r="E63" s="18">
        <f>E64+E66+E68</f>
        <v>3867988.54</v>
      </c>
      <c r="F63" s="15">
        <f t="shared" si="0"/>
        <v>0.9614310501142449</v>
      </c>
    </row>
    <row r="64" spans="1:9" ht="36" outlineLevel="3" x14ac:dyDescent="0.2">
      <c r="A64" s="16" t="s">
        <v>84</v>
      </c>
      <c r="B64" s="17" t="s">
        <v>109</v>
      </c>
      <c r="C64" s="20" t="s">
        <v>110</v>
      </c>
      <c r="D64" s="18">
        <f>D65</f>
        <v>3411170</v>
      </c>
      <c r="E64" s="18">
        <f>E65</f>
        <v>3281888.4</v>
      </c>
      <c r="F64" s="15">
        <f t="shared" si="0"/>
        <v>0.96210051096837734</v>
      </c>
    </row>
    <row r="65" spans="1:6" outlineLevel="7" x14ac:dyDescent="0.2">
      <c r="A65" s="21" t="s">
        <v>84</v>
      </c>
      <c r="B65" s="21" t="s">
        <v>111</v>
      </c>
      <c r="C65" s="22" t="s">
        <v>90</v>
      </c>
      <c r="D65" s="23">
        <v>3411170</v>
      </c>
      <c r="E65" s="24">
        <v>3281888.4</v>
      </c>
      <c r="F65" s="25">
        <f t="shared" si="0"/>
        <v>0.96210051096837734</v>
      </c>
    </row>
    <row r="66" spans="1:6" ht="48" outlineLevel="3" x14ac:dyDescent="0.2">
      <c r="A66" s="16" t="s">
        <v>84</v>
      </c>
      <c r="B66" s="17" t="s">
        <v>112</v>
      </c>
      <c r="C66" s="20" t="s">
        <v>113</v>
      </c>
      <c r="D66" s="18">
        <f>D67</f>
        <v>80000</v>
      </c>
      <c r="E66" s="18">
        <f>E67</f>
        <v>54112.639999999999</v>
      </c>
      <c r="F66" s="15">
        <f t="shared" si="0"/>
        <v>0.67640800000000001</v>
      </c>
    </row>
    <row r="67" spans="1:6" outlineLevel="7" x14ac:dyDescent="0.2">
      <c r="A67" s="21" t="s">
        <v>84</v>
      </c>
      <c r="B67" s="21" t="s">
        <v>114</v>
      </c>
      <c r="C67" s="22" t="s">
        <v>90</v>
      </c>
      <c r="D67" s="23">
        <v>80000</v>
      </c>
      <c r="E67" s="24">
        <v>54112.639999999999</v>
      </c>
      <c r="F67" s="25">
        <f t="shared" si="0"/>
        <v>0.67640800000000001</v>
      </c>
    </row>
    <row r="68" spans="1:6" ht="36" outlineLevel="3" x14ac:dyDescent="0.2">
      <c r="A68" s="16" t="s">
        <v>84</v>
      </c>
      <c r="B68" s="17" t="s">
        <v>115</v>
      </c>
      <c r="C68" s="20" t="s">
        <v>105</v>
      </c>
      <c r="D68" s="18">
        <f>D69</f>
        <v>531987.5</v>
      </c>
      <c r="E68" s="18">
        <f>E69</f>
        <v>531987.5</v>
      </c>
      <c r="F68" s="15">
        <f t="shared" si="0"/>
        <v>1</v>
      </c>
    </row>
    <row r="69" spans="1:6" ht="24" outlineLevel="7" x14ac:dyDescent="0.2">
      <c r="A69" s="21" t="s">
        <v>84</v>
      </c>
      <c r="B69" s="21" t="s">
        <v>116</v>
      </c>
      <c r="C69" s="22" t="s">
        <v>105</v>
      </c>
      <c r="D69" s="23">
        <v>531987.5</v>
      </c>
      <c r="E69" s="24">
        <v>531987.5</v>
      </c>
      <c r="F69" s="25">
        <f t="shared" si="0"/>
        <v>1</v>
      </c>
    </row>
    <row r="70" spans="1:6" ht="12.75" customHeight="1" x14ac:dyDescent="0.2">
      <c r="A70" s="30" t="s">
        <v>6</v>
      </c>
      <c r="B70" s="31"/>
      <c r="C70" s="32"/>
      <c r="D70" s="33">
        <f>D7+D48</f>
        <v>110696874.34</v>
      </c>
      <c r="E70" s="33">
        <f>E7+E48</f>
        <v>91875500.550000012</v>
      </c>
      <c r="F70" s="15">
        <f>E70/D70</f>
        <v>0.82997375578834265</v>
      </c>
    </row>
    <row r="73" spans="1:6" ht="12.75" customHeight="1" x14ac:dyDescent="0.2">
      <c r="D73" s="29"/>
      <c r="E73" s="29"/>
    </row>
    <row r="75" spans="1:6" ht="12.75" customHeight="1" x14ac:dyDescent="0.2">
      <c r="D75" s="29"/>
      <c r="E75" s="29"/>
    </row>
  </sheetData>
  <mergeCells count="2"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Шлиссельбург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2017-10-13T05:58:26Z</cp:lastPrinted>
  <dcterms:created xsi:type="dcterms:W3CDTF">2017-10-12T06:51:36Z</dcterms:created>
  <dcterms:modified xsi:type="dcterms:W3CDTF">2018-01-17T05:49:33Z</dcterms:modified>
</cp:coreProperties>
</file>